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ench 3-2024-eligible\TFS\"/>
    </mc:Choice>
  </mc:AlternateContent>
  <xr:revisionPtr revIDLastSave="0" documentId="8_{DD0BA036-B427-4EE0-9B10-64189E43B50D}" xr6:coauthVersionLast="47" xr6:coauthVersionMax="47" xr10:uidLastSave="{00000000-0000-0000-0000-000000000000}"/>
  <bookViews>
    <workbookView xWindow="-120" yWindow="-120" windowWidth="38640" windowHeight="21120" xr2:uid="{4C0183E4-6619-4B64-8F14-6161C7A86840}"/>
  </bookViews>
  <sheets>
    <sheet name="ss-eLIGIBLE-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1" i="1" l="1"/>
  <c r="T81" i="1"/>
  <c r="Q81" i="1"/>
  <c r="S81" i="1" s="1"/>
  <c r="U80" i="1"/>
  <c r="T80" i="1"/>
  <c r="Q80" i="1"/>
  <c r="S80" i="1" s="1"/>
  <c r="V80" i="1" l="1"/>
  <c r="X80" i="1" s="1"/>
  <c r="Y80" i="1" s="1"/>
  <c r="V81" i="1"/>
  <c r="X81" i="1" s="1"/>
  <c r="Y81" i="1" s="1"/>
  <c r="U79" i="1" l="1"/>
  <c r="T79" i="1"/>
  <c r="Q79" i="1"/>
  <c r="S79" i="1" s="1"/>
  <c r="U78" i="1"/>
  <c r="T78" i="1"/>
  <c r="Q78" i="1"/>
  <c r="S78" i="1" s="1"/>
  <c r="U77" i="1"/>
  <c r="Q77" i="1"/>
  <c r="S77" i="1" s="1"/>
  <c r="Q76" i="1"/>
  <c r="S76" i="1" s="1"/>
  <c r="V76" i="1" s="1"/>
  <c r="X76" i="1" s="1"/>
  <c r="U75" i="1"/>
  <c r="T75" i="1"/>
  <c r="Q75" i="1"/>
  <c r="S75" i="1" s="1"/>
  <c r="U74" i="1"/>
  <c r="T74" i="1"/>
  <c r="Q74" i="1"/>
  <c r="S74" i="1" s="1"/>
  <c r="V77" i="1" l="1"/>
  <c r="X77" i="1" s="1"/>
  <c r="V74" i="1"/>
  <c r="X74" i="1" s="1"/>
  <c r="V78" i="1"/>
  <c r="X78" i="1" s="1"/>
  <c r="V79" i="1"/>
  <c r="X79" i="1" s="1"/>
  <c r="V75" i="1"/>
  <c r="X75" i="1" s="1"/>
  <c r="U73" i="1" l="1"/>
  <c r="T73" i="1"/>
  <c r="Q73" i="1"/>
  <c r="S73" i="1" s="1"/>
  <c r="U72" i="1"/>
  <c r="Q72" i="1"/>
  <c r="S72" i="1" s="1"/>
  <c r="U71" i="1"/>
  <c r="T71" i="1"/>
  <c r="Q71" i="1"/>
  <c r="S71" i="1" s="1"/>
  <c r="U70" i="1"/>
  <c r="T70" i="1"/>
  <c r="Q70" i="1"/>
  <c r="S70" i="1" s="1"/>
  <c r="U69" i="1"/>
  <c r="T69" i="1"/>
  <c r="Q69" i="1"/>
  <c r="S69" i="1" s="1"/>
  <c r="U68" i="1"/>
  <c r="T68" i="1"/>
  <c r="Q68" i="1"/>
  <c r="S68" i="1" s="1"/>
  <c r="U67" i="1"/>
  <c r="T67" i="1"/>
  <c r="Q67" i="1"/>
  <c r="S67" i="1" s="1"/>
  <c r="U66" i="1"/>
  <c r="T66" i="1"/>
  <c r="Q66" i="1"/>
  <c r="S66" i="1" s="1"/>
  <c r="U65" i="1"/>
  <c r="T65" i="1"/>
  <c r="Q65" i="1"/>
  <c r="S65" i="1" s="1"/>
  <c r="U64" i="1"/>
  <c r="T64" i="1"/>
  <c r="Q64" i="1"/>
  <c r="S64" i="1" s="1"/>
  <c r="U63" i="1"/>
  <c r="T63" i="1"/>
  <c r="Q63" i="1"/>
  <c r="S63" i="1" s="1"/>
  <c r="U62" i="1"/>
  <c r="T62" i="1"/>
  <c r="Q62" i="1"/>
  <c r="S62" i="1" s="1"/>
  <c r="U61" i="1"/>
  <c r="T61" i="1"/>
  <c r="S61" i="1"/>
  <c r="Q61" i="1"/>
  <c r="U60" i="1"/>
  <c r="T60" i="1"/>
  <c r="Q60" i="1"/>
  <c r="S60" i="1" s="1"/>
  <c r="U59" i="1"/>
  <c r="T59" i="1"/>
  <c r="S59" i="1"/>
  <c r="Q59" i="1"/>
  <c r="U58" i="1"/>
  <c r="T58" i="1"/>
  <c r="Q58" i="1"/>
  <c r="S58" i="1" s="1"/>
  <c r="U57" i="1"/>
  <c r="T57" i="1"/>
  <c r="Q57" i="1"/>
  <c r="S57" i="1" s="1"/>
  <c r="U56" i="1"/>
  <c r="T56" i="1"/>
  <c r="S56" i="1"/>
  <c r="Q56" i="1"/>
  <c r="V64" i="1" l="1"/>
  <c r="X64" i="1" s="1"/>
  <c r="Y64" i="1" s="1"/>
  <c r="V69" i="1"/>
  <c r="X69" i="1" s="1"/>
  <c r="Y69" i="1" s="1"/>
  <c r="V62" i="1"/>
  <c r="X62" i="1" s="1"/>
  <c r="Y62" i="1" s="1"/>
  <c r="V63" i="1"/>
  <c r="X63" i="1" s="1"/>
  <c r="Y63" i="1" s="1"/>
  <c r="V68" i="1"/>
  <c r="X68" i="1" s="1"/>
  <c r="Y68" i="1" s="1"/>
  <c r="V61" i="1"/>
  <c r="X61" i="1" s="1"/>
  <c r="Y61" i="1" s="1"/>
  <c r="V58" i="1"/>
  <c r="X58" i="1" s="1"/>
  <c r="Y58" i="1" s="1"/>
  <c r="V71" i="1"/>
  <c r="X71" i="1" s="1"/>
  <c r="Y71" i="1" s="1"/>
  <c r="V65" i="1"/>
  <c r="X65" i="1" s="1"/>
  <c r="Y65" i="1" s="1"/>
  <c r="V72" i="1"/>
  <c r="X72" i="1" s="1"/>
  <c r="Y72" i="1" s="1"/>
  <c r="V56" i="1"/>
  <c r="X56" i="1" s="1"/>
  <c r="Y56" i="1" s="1"/>
  <c r="V59" i="1"/>
  <c r="X59" i="1" s="1"/>
  <c r="Y59" i="1" s="1"/>
  <c r="V66" i="1"/>
  <c r="X66" i="1" s="1"/>
  <c r="Y66" i="1" s="1"/>
  <c r="V73" i="1"/>
  <c r="X73" i="1" s="1"/>
  <c r="Y73" i="1" s="1"/>
  <c r="V60" i="1"/>
  <c r="X60" i="1" s="1"/>
  <c r="Y60" i="1" s="1"/>
  <c r="V67" i="1"/>
  <c r="X67" i="1" s="1"/>
  <c r="Y67" i="1" s="1"/>
  <c r="V57" i="1"/>
  <c r="X57" i="1" s="1"/>
  <c r="Y57" i="1" s="1"/>
  <c r="V70" i="1"/>
  <c r="X70" i="1" s="1"/>
  <c r="Y70" i="1" s="1"/>
  <c r="U55" i="1" l="1"/>
  <c r="T55" i="1"/>
  <c r="Q55" i="1"/>
  <c r="S55" i="1" s="1"/>
  <c r="U54" i="1"/>
  <c r="T54" i="1"/>
  <c r="Q54" i="1"/>
  <c r="S54" i="1" s="1"/>
  <c r="U53" i="1"/>
  <c r="T53" i="1"/>
  <c r="Q53" i="1"/>
  <c r="S53" i="1" s="1"/>
  <c r="U52" i="1"/>
  <c r="T52" i="1"/>
  <c r="Q52" i="1"/>
  <c r="S52" i="1" s="1"/>
  <c r="Y51" i="1"/>
  <c r="U51" i="1"/>
  <c r="T51" i="1"/>
  <c r="Q51" i="1"/>
  <c r="S51" i="1" s="1"/>
  <c r="Y50" i="1"/>
  <c r="U50" i="1"/>
  <c r="T50" i="1"/>
  <c r="Q50" i="1"/>
  <c r="S50" i="1" s="1"/>
  <c r="U49" i="1"/>
  <c r="T49" i="1"/>
  <c r="Q49" i="1"/>
  <c r="S49" i="1" s="1"/>
  <c r="U48" i="1"/>
  <c r="T48" i="1"/>
  <c r="S48" i="1"/>
  <c r="Q48" i="1"/>
  <c r="U47" i="1"/>
  <c r="T47" i="1"/>
  <c r="Q47" i="1"/>
  <c r="S47" i="1" s="1"/>
  <c r="U46" i="1"/>
  <c r="T46" i="1"/>
  <c r="S46" i="1"/>
  <c r="Q46" i="1"/>
  <c r="U45" i="1"/>
  <c r="T45" i="1"/>
  <c r="Q45" i="1"/>
  <c r="S45" i="1" s="1"/>
  <c r="U44" i="1"/>
  <c r="T44" i="1"/>
  <c r="Q44" i="1"/>
  <c r="S44" i="1" s="1"/>
  <c r="U43" i="1"/>
  <c r="T43" i="1"/>
  <c r="Q43" i="1"/>
  <c r="S43" i="1" s="1"/>
  <c r="U42" i="1"/>
  <c r="T42" i="1"/>
  <c r="Q42" i="1"/>
  <c r="S42" i="1" s="1"/>
  <c r="V42" i="1" s="1"/>
  <c r="X42" i="1" s="1"/>
  <c r="Y42" i="1" s="1"/>
  <c r="U41" i="1"/>
  <c r="T41" i="1"/>
  <c r="Q41" i="1"/>
  <c r="S41" i="1" s="1"/>
  <c r="U40" i="1"/>
  <c r="T40" i="1"/>
  <c r="Q40" i="1"/>
  <c r="S40" i="1" s="1"/>
  <c r="V40" i="1" s="1"/>
  <c r="X40" i="1" s="1"/>
  <c r="Y40" i="1" s="1"/>
  <c r="U39" i="1"/>
  <c r="T39" i="1"/>
  <c r="Q39" i="1"/>
  <c r="S39" i="1" s="1"/>
  <c r="U38" i="1"/>
  <c r="T38" i="1"/>
  <c r="Q38" i="1"/>
  <c r="S38" i="1" s="1"/>
  <c r="V44" i="1" l="1"/>
  <c r="X44" i="1" s="1"/>
  <c r="Y44" i="1" s="1"/>
  <c r="V50" i="1"/>
  <c r="V53" i="1"/>
  <c r="X53" i="1" s="1"/>
  <c r="Y53" i="1" s="1"/>
  <c r="V47" i="1"/>
  <c r="X47" i="1" s="1"/>
  <c r="Y47" i="1" s="1"/>
  <c r="V46" i="1"/>
  <c r="X46" i="1" s="1"/>
  <c r="Y46" i="1" s="1"/>
  <c r="V43" i="1"/>
  <c r="X43" i="1" s="1"/>
  <c r="Y43" i="1" s="1"/>
  <c r="V38" i="1"/>
  <c r="X38" i="1" s="1"/>
  <c r="Y38" i="1" s="1"/>
  <c r="V41" i="1"/>
  <c r="X41" i="1" s="1"/>
  <c r="Y41" i="1" s="1"/>
  <c r="V54" i="1"/>
  <c r="X54" i="1" s="1"/>
  <c r="Y54" i="1" s="1"/>
  <c r="V48" i="1"/>
  <c r="X48" i="1" s="1"/>
  <c r="Y48" i="1" s="1"/>
  <c r="V45" i="1"/>
  <c r="X45" i="1" s="1"/>
  <c r="Y45" i="1" s="1"/>
  <c r="V51" i="1"/>
  <c r="V55" i="1"/>
  <c r="X55" i="1" s="1"/>
  <c r="Y55" i="1" s="1"/>
  <c r="V39" i="1"/>
  <c r="X39" i="1" s="1"/>
  <c r="Y39" i="1" s="1"/>
  <c r="V49" i="1"/>
  <c r="X49" i="1" s="1"/>
  <c r="Y49" i="1" s="1"/>
  <c r="V52" i="1"/>
  <c r="X52" i="1" s="1"/>
  <c r="Y52" i="1" s="1"/>
  <c r="U37" i="1" l="1"/>
  <c r="T37" i="1"/>
  <c r="Q37" i="1"/>
  <c r="S37" i="1" s="1"/>
  <c r="U36" i="1"/>
  <c r="T36" i="1"/>
  <c r="Q36" i="1"/>
  <c r="S36" i="1" s="1"/>
  <c r="U35" i="1"/>
  <c r="T35" i="1"/>
  <c r="Q35" i="1"/>
  <c r="S35" i="1" s="1"/>
  <c r="U34" i="1"/>
  <c r="T34" i="1"/>
  <c r="Q34" i="1"/>
  <c r="S34" i="1" s="1"/>
  <c r="U33" i="1"/>
  <c r="T33" i="1"/>
  <c r="Q33" i="1"/>
  <c r="S33" i="1" s="1"/>
  <c r="U32" i="1"/>
  <c r="T32" i="1"/>
  <c r="Q32" i="1"/>
  <c r="S32" i="1" s="1"/>
  <c r="U31" i="1"/>
  <c r="T31" i="1"/>
  <c r="Q31" i="1"/>
  <c r="S31" i="1" s="1"/>
  <c r="U30" i="1"/>
  <c r="T30" i="1"/>
  <c r="Q30" i="1"/>
  <c r="S30" i="1" s="1"/>
  <c r="U29" i="1"/>
  <c r="T29" i="1"/>
  <c r="Q29" i="1"/>
  <c r="S29" i="1" s="1"/>
  <c r="U28" i="1"/>
  <c r="T28" i="1"/>
  <c r="Q28" i="1"/>
  <c r="S28" i="1" s="1"/>
  <c r="U27" i="1"/>
  <c r="T27" i="1"/>
  <c r="Q27" i="1"/>
  <c r="S27" i="1" s="1"/>
  <c r="U26" i="1"/>
  <c r="T26" i="1"/>
  <c r="Q26" i="1"/>
  <c r="S26" i="1" s="1"/>
  <c r="U25" i="1"/>
  <c r="T25" i="1"/>
  <c r="Q25" i="1"/>
  <c r="S25" i="1" s="1"/>
  <c r="U24" i="1"/>
  <c r="T24" i="1"/>
  <c r="Q24" i="1"/>
  <c r="S24" i="1" s="1"/>
  <c r="U23" i="1"/>
  <c r="T23" i="1"/>
  <c r="Q23" i="1"/>
  <c r="S23" i="1" s="1"/>
  <c r="V33" i="1" l="1"/>
  <c r="X33" i="1" s="1"/>
  <c r="V27" i="1"/>
  <c r="X27" i="1" s="1"/>
  <c r="V31" i="1"/>
  <c r="X31" i="1" s="1"/>
  <c r="V35" i="1"/>
  <c r="X35" i="1" s="1"/>
  <c r="V24" i="1"/>
  <c r="X24" i="1" s="1"/>
  <c r="V30" i="1"/>
  <c r="X30" i="1" s="1"/>
  <c r="V28" i="1"/>
  <c r="X28" i="1" s="1"/>
  <c r="V29" i="1"/>
  <c r="X29" i="1" s="1"/>
  <c r="V32" i="1"/>
  <c r="X32" i="1" s="1"/>
  <c r="V36" i="1"/>
  <c r="X36" i="1" s="1"/>
  <c r="V25" i="1"/>
  <c r="X25" i="1" s="1"/>
  <c r="V37" i="1"/>
  <c r="X37" i="1" s="1"/>
  <c r="V23" i="1"/>
  <c r="X23" i="1" s="1"/>
  <c r="V26" i="1"/>
  <c r="X26" i="1" s="1"/>
  <c r="V34" i="1"/>
  <c r="X34" i="1" s="1"/>
  <c r="U22" i="1" l="1"/>
  <c r="T22" i="1"/>
  <c r="Q22" i="1"/>
  <c r="S22" i="1" s="1"/>
  <c r="U21" i="1"/>
  <c r="T21" i="1"/>
  <c r="Q21" i="1"/>
  <c r="S21" i="1" s="1"/>
  <c r="U20" i="1"/>
  <c r="T20" i="1"/>
  <c r="Q20" i="1"/>
  <c r="S20" i="1" s="1"/>
  <c r="U19" i="1"/>
  <c r="T19" i="1"/>
  <c r="Q19" i="1"/>
  <c r="S19" i="1" s="1"/>
  <c r="U18" i="1"/>
  <c r="T18" i="1"/>
  <c r="Q18" i="1"/>
  <c r="S18" i="1" s="1"/>
  <c r="Q17" i="1"/>
  <c r="S17" i="1" s="1"/>
  <c r="V17" i="1" s="1"/>
  <c r="X17" i="1" s="1"/>
  <c r="Y17" i="1" s="1"/>
  <c r="U16" i="1"/>
  <c r="T16" i="1"/>
  <c r="Q16" i="1"/>
  <c r="S16" i="1" s="1"/>
  <c r="U15" i="1"/>
  <c r="T15" i="1"/>
  <c r="Q15" i="1"/>
  <c r="S15" i="1" s="1"/>
  <c r="U14" i="1"/>
  <c r="T14" i="1"/>
  <c r="Q14" i="1"/>
  <c r="S14" i="1" s="1"/>
  <c r="U13" i="1"/>
  <c r="T13" i="1"/>
  <c r="Q13" i="1"/>
  <c r="S13" i="1" s="1"/>
  <c r="U12" i="1"/>
  <c r="T12" i="1"/>
  <c r="Q12" i="1"/>
  <c r="S12" i="1" s="1"/>
  <c r="U11" i="1"/>
  <c r="T11" i="1"/>
  <c r="Q11" i="1"/>
  <c r="S11" i="1" s="1"/>
  <c r="U10" i="1"/>
  <c r="T10" i="1"/>
  <c r="Q10" i="1"/>
  <c r="S10" i="1" s="1"/>
  <c r="U9" i="1"/>
  <c r="T9" i="1"/>
  <c r="Q9" i="1"/>
  <c r="S9" i="1" s="1"/>
  <c r="U8" i="1"/>
  <c r="T8" i="1"/>
  <c r="Q8" i="1"/>
  <c r="S8" i="1" s="1"/>
  <c r="U7" i="1"/>
  <c r="T7" i="1"/>
  <c r="Q7" i="1"/>
  <c r="S7" i="1" s="1"/>
  <c r="U6" i="1"/>
  <c r="T6" i="1"/>
  <c r="Q6" i="1"/>
  <c r="S6" i="1" s="1"/>
  <c r="U5" i="1"/>
  <c r="T5" i="1"/>
  <c r="Q5" i="1"/>
  <c r="S5" i="1" s="1"/>
  <c r="U4" i="1"/>
  <c r="T4" i="1"/>
  <c r="Q4" i="1"/>
  <c r="S4" i="1" s="1"/>
  <c r="U3" i="1"/>
  <c r="T3" i="1"/>
  <c r="Q3" i="1"/>
  <c r="S3" i="1" s="1"/>
  <c r="V13" i="1" l="1"/>
  <c r="X13" i="1" s="1"/>
  <c r="Y13" i="1" s="1"/>
  <c r="V14" i="1"/>
  <c r="X14" i="1" s="1"/>
  <c r="Y14" i="1" s="1"/>
  <c r="V11" i="1"/>
  <c r="X11" i="1" s="1"/>
  <c r="Y11" i="1" s="1"/>
  <c r="V6" i="1"/>
  <c r="X6" i="1" s="1"/>
  <c r="Y6" i="1" s="1"/>
  <c r="V10" i="1"/>
  <c r="X10" i="1" s="1"/>
  <c r="Y10" i="1" s="1"/>
  <c r="V19" i="1"/>
  <c r="X19" i="1" s="1"/>
  <c r="Y19" i="1" s="1"/>
  <c r="V8" i="1"/>
  <c r="X8" i="1" s="1"/>
  <c r="Y8" i="1" s="1"/>
  <c r="V16" i="1"/>
  <c r="X16" i="1" s="1"/>
  <c r="Y16" i="1" s="1"/>
  <c r="V20" i="1"/>
  <c r="X20" i="1" s="1"/>
  <c r="Y20" i="1" s="1"/>
  <c r="V7" i="1"/>
  <c r="X7" i="1" s="1"/>
  <c r="Y7" i="1" s="1"/>
  <c r="V21" i="1"/>
  <c r="X21" i="1" s="1"/>
  <c r="Y21" i="1" s="1"/>
  <c r="V4" i="1"/>
  <c r="X4" i="1" s="1"/>
  <c r="Y4" i="1" s="1"/>
  <c r="V18" i="1"/>
  <c r="X18" i="1" s="1"/>
  <c r="Y18" i="1" s="1"/>
  <c r="V22" i="1"/>
  <c r="X22" i="1" s="1"/>
  <c r="Y22" i="1" s="1"/>
  <c r="V15" i="1"/>
  <c r="X15" i="1" s="1"/>
  <c r="Y15" i="1" s="1"/>
  <c r="V12" i="1"/>
  <c r="X12" i="1" s="1"/>
  <c r="Y12" i="1" s="1"/>
  <c r="V5" i="1"/>
  <c r="X5" i="1" s="1"/>
  <c r="Y5" i="1" s="1"/>
  <c r="V9" i="1"/>
  <c r="X9" i="1" s="1"/>
  <c r="Y9" i="1" s="1"/>
  <c r="V3" i="1"/>
  <c r="X3" i="1" l="1"/>
  <c r="Y3" i="1" l="1"/>
  <c r="Y82" i="1" s="1"/>
</calcChain>
</file>

<file path=xl/sharedStrings.xml><?xml version="1.0" encoding="utf-8"?>
<sst xmlns="http://schemas.openxmlformats.org/spreadsheetml/2006/main" count="1133" uniqueCount="389">
  <si>
    <t>School Type</t>
  </si>
  <si>
    <t>SS</t>
  </si>
  <si>
    <t>NO.</t>
  </si>
  <si>
    <t>School Number</t>
  </si>
  <si>
    <t>School Name</t>
  </si>
  <si>
    <t>Language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</si>
  <si>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</si>
  <si>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</si>
  <si>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</si>
  <si>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</si>
  <si>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</si>
  <si>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</si>
  <si>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</si>
  <si>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</si>
  <si>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</si>
  <si>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Y1-13 2024 Gross Enrolment Total</t>
  </si>
  <si>
    <t>No. Students Without Birth Registration Number</t>
  </si>
  <si>
    <t>Y1-13 2024 Net Enrolment Total</t>
  </si>
  <si>
    <t>SS Grant Rate</t>
  </si>
  <si>
    <t>Total Grant SS 2024</t>
  </si>
  <si>
    <t>Tranche 1 Actual SS 2024 (30%)</t>
  </si>
  <si>
    <t>Tranche 2 Actual SS 2024 (30%)</t>
  </si>
  <si>
    <t>Tranche 3 SS 2024 (40%)</t>
  </si>
  <si>
    <t>2023 Overpayment SS</t>
  </si>
  <si>
    <t>Calculated Tranche 3 SS 2024 (40%)</t>
  </si>
  <si>
    <t>Net Tranche 3 SS 2024 (40%)</t>
  </si>
  <si>
    <t>Bank Narration</t>
  </si>
  <si>
    <t>0329301</t>
  </si>
  <si>
    <t>Lakatoro Secondary</t>
  </si>
  <si>
    <t>ENG</t>
  </si>
  <si>
    <t>Malampa PEB</t>
  </si>
  <si>
    <t>V</t>
  </si>
  <si>
    <t>Government of Vanuatu</t>
  </si>
  <si>
    <t>Malekula</t>
  </si>
  <si>
    <t>Malampa</t>
  </si>
  <si>
    <t>0084700001</t>
  </si>
  <si>
    <t>LAKATORO JUNIOR SECONDARY SCHOOL</t>
  </si>
  <si>
    <t>No</t>
  </si>
  <si>
    <t xml:space="preserve">7 8 9 10 </t>
  </si>
  <si>
    <t>2024 SS Tranche 3</t>
  </si>
  <si>
    <t>0329304</t>
  </si>
  <si>
    <t>Norsup Secondary</t>
  </si>
  <si>
    <t>FRE</t>
  </si>
  <si>
    <t>0084701001</t>
  </si>
  <si>
    <t>COLLEGE DE NORSUP</t>
  </si>
  <si>
    <t xml:space="preserve">7 8 9 10 11 12 13 </t>
  </si>
  <si>
    <t>0329305</t>
  </si>
  <si>
    <t>Orap Secondary</t>
  </si>
  <si>
    <t>Federation de l'enseignement libre protestant (FELP)</t>
  </si>
  <si>
    <t>G</t>
  </si>
  <si>
    <t>Church (Government Assisted)</t>
  </si>
  <si>
    <t>0084712001</t>
  </si>
  <si>
    <t>COLLEGE D'ORAP</t>
  </si>
  <si>
    <t xml:space="preserve">7 8 9 10 11 12 </t>
  </si>
  <si>
    <t>0329306</t>
  </si>
  <si>
    <t>Rensarie Secondary</t>
  </si>
  <si>
    <t>0084702001</t>
  </si>
  <si>
    <t>RENSARIE JUNIOR &amp; SECONDARY SCHOOL</t>
  </si>
  <si>
    <t>0329314</t>
  </si>
  <si>
    <t>Lamap Secondary</t>
  </si>
  <si>
    <t>Catholic Education Authority</t>
  </si>
  <si>
    <t>0084715001</t>
  </si>
  <si>
    <t>COLLEGE DE LAMAP</t>
  </si>
  <si>
    <t>0340311</t>
  </si>
  <si>
    <t>South Malekula (Lonvat) Secondary</t>
  </si>
  <si>
    <t>0084711001</t>
  </si>
  <si>
    <t>LONVAT JUNIOR SECONDARY SCHOOL</t>
  </si>
  <si>
    <t>0343302</t>
  </si>
  <si>
    <t>Ranon Secondary</t>
  </si>
  <si>
    <t>Ambrym</t>
  </si>
  <si>
    <t>0084706001</t>
  </si>
  <si>
    <t>RANON JUNIOR SECONDARY SCHOOL</t>
  </si>
  <si>
    <t>0343303</t>
  </si>
  <si>
    <t>Sessivi Secondary</t>
  </si>
  <si>
    <t>0084716001</t>
  </si>
  <si>
    <t>COLLEGE DE SESSIVI</t>
  </si>
  <si>
    <t>0344310</t>
  </si>
  <si>
    <t>Vaum Secondary</t>
  </si>
  <si>
    <t>Presbyterian Church of Vanuatu</t>
  </si>
  <si>
    <t>Paama</t>
  </si>
  <si>
    <t>0084708001</t>
  </si>
  <si>
    <t>VAUM JUNIOR SECONDARY SCHOOL</t>
  </si>
  <si>
    <t>0344315</t>
  </si>
  <si>
    <t>Collège de Lehili</t>
  </si>
  <si>
    <t>0084710001</t>
  </si>
  <si>
    <t>COLLEGE DE LEHILI</t>
  </si>
  <si>
    <t>0429423</t>
  </si>
  <si>
    <t xml:space="preserve">Aulua Secondary </t>
  </si>
  <si>
    <t>0084957001</t>
  </si>
  <si>
    <t>AULUA PRIMARY SCHOOL</t>
  </si>
  <si>
    <t>PS</t>
  </si>
  <si>
    <t xml:space="preserve">1 2 3 4 5 6 7 8 </t>
  </si>
  <si>
    <t>0429345</t>
  </si>
  <si>
    <t>Amelvet Secondary</t>
  </si>
  <si>
    <t>0084749001</t>
  </si>
  <si>
    <t>AMELVET JUNIOR SECONDARY SCHOOL</t>
  </si>
  <si>
    <t>0429373</t>
  </si>
  <si>
    <t>Walarano Secondary</t>
  </si>
  <si>
    <t>0103609001</t>
  </si>
  <si>
    <t>WALARANO JUNIOR, SECONDARY SCHOOL</t>
  </si>
  <si>
    <t>0429377</t>
  </si>
  <si>
    <t>Brenwei Secondary</t>
  </si>
  <si>
    <t>0137985001</t>
  </si>
  <si>
    <t>BRENWEI JUNIOR &amp; SECONDARY SCHOOL</t>
  </si>
  <si>
    <t>0429389</t>
  </si>
  <si>
    <t>Malua Bay Secondary</t>
  </si>
  <si>
    <t>Seven Day Adventist</t>
  </si>
  <si>
    <t>0098418001</t>
  </si>
  <si>
    <t>MALUA BAY PRIMARY SCHOOL</t>
  </si>
  <si>
    <t>2024 SS Tranche 1 2 3</t>
  </si>
  <si>
    <t>042995</t>
  </si>
  <si>
    <t>Matanvath Junior Secondary</t>
  </si>
  <si>
    <t>0085084001</t>
  </si>
  <si>
    <t>MATANVAT PRIMARY SCHOOL</t>
  </si>
  <si>
    <t>0438378</t>
  </si>
  <si>
    <t>Sangalai College</t>
  </si>
  <si>
    <t>Maskelyns</t>
  </si>
  <si>
    <t>0158309002</t>
  </si>
  <si>
    <t>SANGALAI JUNIOR SECONDARY SCHOOL</t>
  </si>
  <si>
    <t>0443374</t>
  </si>
  <si>
    <t>Maranatha Secondary</t>
  </si>
  <si>
    <t>0098402001</t>
  </si>
  <si>
    <t>MARANATHA JUNIOR SECONDARY SCHOOL</t>
  </si>
  <si>
    <t>0443423</t>
  </si>
  <si>
    <t>Mbossung Secondary</t>
  </si>
  <si>
    <t>0085006001</t>
  </si>
  <si>
    <t>MBOSSUNG PRIMARY SCHOOL</t>
  </si>
  <si>
    <t>0443424</t>
  </si>
  <si>
    <t>Wuro Secondary</t>
  </si>
  <si>
    <t>0085073001</t>
  </si>
  <si>
    <t>WURO PRIMARY SCHOOL</t>
  </si>
  <si>
    <t>TOTAL</t>
  </si>
  <si>
    <t>0326351</t>
  </si>
  <si>
    <t>Apostolic College</t>
  </si>
  <si>
    <t>Apostolic Church</t>
  </si>
  <si>
    <t>Ambae</t>
  </si>
  <si>
    <t>Penama</t>
  </si>
  <si>
    <t>0103607001</t>
  </si>
  <si>
    <t>APOSTOLIC COLLEGE</t>
  </si>
  <si>
    <t>0327418</t>
  </si>
  <si>
    <t>Sulua Junior Secondary</t>
  </si>
  <si>
    <t>Anglican Church of Melanesia</t>
  </si>
  <si>
    <t>Maewo</t>
  </si>
  <si>
    <t>0084864001</t>
  </si>
  <si>
    <t>SULUA CENTRE SCHOOL</t>
  </si>
  <si>
    <t>0328352</t>
  </si>
  <si>
    <t>Atavtabanga Secondary</t>
  </si>
  <si>
    <t>Penama PEB</t>
  </si>
  <si>
    <t>Pentecost</t>
  </si>
  <si>
    <t>0084867001</t>
  </si>
  <si>
    <t>ATAVTABANGA PRIMARY SCHOOL</t>
  </si>
  <si>
    <t>Yes</t>
  </si>
  <si>
    <t>0426300</t>
  </si>
  <si>
    <t>Ambaebulu Secondary</t>
  </si>
  <si>
    <t>0084687001</t>
  </si>
  <si>
    <t>AMBAEBULU JUNIOR SECONDARY SCHOOL</t>
  </si>
  <si>
    <t>0426301</t>
  </si>
  <si>
    <t>Londua Secondary</t>
  </si>
  <si>
    <t>Church of Christ</t>
  </si>
  <si>
    <t>0084697001</t>
  </si>
  <si>
    <t>LONDUA VOCATIONAL SECONDARY SCHOOL</t>
  </si>
  <si>
    <t>0426302</t>
  </si>
  <si>
    <t>Navuturiki English Secondary</t>
  </si>
  <si>
    <t>0084696001</t>
  </si>
  <si>
    <t>NAVUTURIKI JUNIOR SECONDARY SCHOOL</t>
  </si>
  <si>
    <t>0426303</t>
  </si>
  <si>
    <t>St. Patrick's College</t>
  </si>
  <si>
    <t>0084689001</t>
  </si>
  <si>
    <t>ST PATRICK'S COLLEGE</t>
  </si>
  <si>
    <t>0426304</t>
  </si>
  <si>
    <t>Tagaga Secondary</t>
  </si>
  <si>
    <t>0084688001</t>
  </si>
  <si>
    <t>COLLEGE DE TAGAGA</t>
  </si>
  <si>
    <t>0426311</t>
  </si>
  <si>
    <t>Navuturiki French Secondary</t>
  </si>
  <si>
    <t>0427305</t>
  </si>
  <si>
    <t>Gambule Secondary</t>
  </si>
  <si>
    <t>0084690001</t>
  </si>
  <si>
    <t>GAMBULE JUNIOR SECONDARY SCHOOL</t>
  </si>
  <si>
    <t>0428306</t>
  </si>
  <si>
    <t>Lini Memorial College</t>
  </si>
  <si>
    <t>0084692001</t>
  </si>
  <si>
    <t>LINI MEMORIAL COLLEGE</t>
  </si>
  <si>
    <t>0428307</t>
  </si>
  <si>
    <t>Melsisi Secondary</t>
  </si>
  <si>
    <t>0084694001</t>
  </si>
  <si>
    <t>COLLEGE DE MELSISI</t>
  </si>
  <si>
    <t>0428308</t>
  </si>
  <si>
    <t>Ranwadi Church of Christ College</t>
  </si>
  <si>
    <t>0084693001</t>
  </si>
  <si>
    <t>RANWADI HIGH SCHOOL</t>
  </si>
  <si>
    <t>0428309</t>
  </si>
  <si>
    <t>Vulumanu Secondary</t>
  </si>
  <si>
    <t>0163833001</t>
  </si>
  <si>
    <t>VULUMANU JUNIOR SECONDARY SCHOOL</t>
  </si>
  <si>
    <t>0428310</t>
  </si>
  <si>
    <t>Bwatnapni Secondary</t>
  </si>
  <si>
    <t>0084695001</t>
  </si>
  <si>
    <t>BWATNAPNI JUNIOR SECONDARY SCHOOL</t>
  </si>
  <si>
    <t>0220300</t>
  </si>
  <si>
    <t>Aore Adventist Academy Secondary</t>
  </si>
  <si>
    <t>Aore</t>
  </si>
  <si>
    <t>Sanma</t>
  </si>
  <si>
    <t>0084618001</t>
  </si>
  <si>
    <t>AORE ADVENTIST ACADEMY</t>
  </si>
  <si>
    <t>022205</t>
  </si>
  <si>
    <t>Banban Primary</t>
  </si>
  <si>
    <t>Sanma PEB</t>
  </si>
  <si>
    <t>Santo</t>
  </si>
  <si>
    <t>0084598001</t>
  </si>
  <si>
    <t>BANBAN PRIMARY SCHOOL</t>
  </si>
  <si>
    <t>0222307</t>
  </si>
  <si>
    <t>Collège de St. Michel</t>
  </si>
  <si>
    <t>0084621001</t>
  </si>
  <si>
    <t>COLLEGE TECHNIQUE ST MICHEL</t>
  </si>
  <si>
    <t>022289</t>
  </si>
  <si>
    <t>De Quiros(Matantas) Primary</t>
  </si>
  <si>
    <t>0098423001</t>
  </si>
  <si>
    <t>DE QUEROS (MATANTAS) PRIMARY SCHOOL</t>
  </si>
  <si>
    <t>022210</t>
  </si>
  <si>
    <t>Ebenezer Primary</t>
  </si>
  <si>
    <t>0084601001</t>
  </si>
  <si>
    <t>EBENEZER PRIMARY SCHOOL</t>
  </si>
  <si>
    <t>0222302</t>
  </si>
  <si>
    <t>Hog Harbour Secondary</t>
  </si>
  <si>
    <t>0084614001</t>
  </si>
  <si>
    <t>HOG HARBOUR JUNIOR SECONDARY SCHOOL</t>
  </si>
  <si>
    <t>020101</t>
  </si>
  <si>
    <t>Kamewa English Primary</t>
  </si>
  <si>
    <t>0084640001</t>
  </si>
  <si>
    <t>KAMEWA PRIMARY SCHOOL</t>
  </si>
  <si>
    <t>020102</t>
  </si>
  <si>
    <t>Kamewa French Primary</t>
  </si>
  <si>
    <t>020103</t>
  </si>
  <si>
    <t>Luganville Est Primary</t>
  </si>
  <si>
    <t>0084608001</t>
  </si>
  <si>
    <t>LUGANVILLE EAST PRIMARY SCHOOL</t>
  </si>
  <si>
    <t>0222352</t>
  </si>
  <si>
    <t>Menevula Junior Secondary</t>
  </si>
  <si>
    <t>0084617001</t>
  </si>
  <si>
    <t>MENEVULA JUNIOR SECONDARY SCHOOL</t>
  </si>
  <si>
    <t>022241</t>
  </si>
  <si>
    <t>Natawa Primary</t>
  </si>
  <si>
    <t>0084624001</t>
  </si>
  <si>
    <t>NATAWA PRIMARY SCHOOL</t>
  </si>
  <si>
    <t>022264</t>
  </si>
  <si>
    <t>Saletui Primary</t>
  </si>
  <si>
    <t>0084654001</t>
  </si>
  <si>
    <t>SALETUI PRIMARY SCHOOL</t>
  </si>
  <si>
    <t>0201102</t>
  </si>
  <si>
    <t>Santo East Secondary</t>
  </si>
  <si>
    <t>0084612001</t>
  </si>
  <si>
    <t>SANTO EAST JUNIOR SECONDARY SCHOOL</t>
  </si>
  <si>
    <t>0222303</t>
  </si>
  <si>
    <t>Matevulu College</t>
  </si>
  <si>
    <t>0084615001</t>
  </si>
  <si>
    <t>MATEVULU COLLEGE</t>
  </si>
  <si>
    <t>020111</t>
  </si>
  <si>
    <t>Sarakata Primary</t>
  </si>
  <si>
    <t>0084586001</t>
  </si>
  <si>
    <t>SARAKATA PRIMARY SCHOOL</t>
  </si>
  <si>
    <t>0222324</t>
  </si>
  <si>
    <t>Ste. Anne (Port Olry) Secondary</t>
  </si>
  <si>
    <t>0084620001</t>
  </si>
  <si>
    <t>COLLEGE DE STE ANNE</t>
  </si>
  <si>
    <t>0222308</t>
  </si>
  <si>
    <t>Tata Secondary</t>
  </si>
  <si>
    <t>0084616001</t>
  </si>
  <si>
    <t>TATA JUNIOR SECONDARY SCHOOL</t>
  </si>
  <si>
    <t>0222584</t>
  </si>
  <si>
    <t>Tata Senior Secondary</t>
  </si>
  <si>
    <t>050201</t>
  </si>
  <si>
    <t>Anabrou Primary</t>
  </si>
  <si>
    <t>Efate</t>
  </si>
  <si>
    <t>Shefa</t>
  </si>
  <si>
    <t>0084752001</t>
  </si>
  <si>
    <t>ECOLE PUBLIQUE ANABROU</t>
  </si>
  <si>
    <t>050206</t>
  </si>
  <si>
    <t>Freswota English Primary</t>
  </si>
  <si>
    <t>Shefa PEB</t>
  </si>
  <si>
    <t>0084754001</t>
  </si>
  <si>
    <t>FRESH WOTA PRIMARY SCHOOL</t>
  </si>
  <si>
    <t>050207</t>
  </si>
  <si>
    <t>Freswota French Primary</t>
  </si>
  <si>
    <t>0502100</t>
  </si>
  <si>
    <t>Central Secondary</t>
  </si>
  <si>
    <t>0084717001</t>
  </si>
  <si>
    <t>CENTRAL JUNIOR SECONDARY SCHOOL</t>
  </si>
  <si>
    <t>0502104</t>
  </si>
  <si>
    <t>Lycée Louis Antoine de Bougainville</t>
  </si>
  <si>
    <t>0084718001</t>
  </si>
  <si>
    <t>LYCEE LOUIS ANTOINE DE BOUGAINVILLE</t>
  </si>
  <si>
    <t xml:space="preserve">7 8 9 10 11 12 13 14 </t>
  </si>
  <si>
    <t>0502105</t>
  </si>
  <si>
    <t>Malapoa College</t>
  </si>
  <si>
    <t>0084719001</t>
  </si>
  <si>
    <t>MALAPOA COLLEGE</t>
  </si>
  <si>
    <t>0502115</t>
  </si>
  <si>
    <t>Ecole Centre Ville Secondary</t>
  </si>
  <si>
    <t>0084811001</t>
  </si>
  <si>
    <t>ECOLE PUBLIQUE CENTRE VILLE</t>
  </si>
  <si>
    <t>050221</t>
  </si>
  <si>
    <t>Kawenu Primary</t>
  </si>
  <si>
    <t>0084814001</t>
  </si>
  <si>
    <t>KAWENU PRIMARY SCHOOL</t>
  </si>
  <si>
    <t>054601</t>
  </si>
  <si>
    <t>Akama Primary</t>
  </si>
  <si>
    <t>Epi</t>
  </si>
  <si>
    <t>0084788001</t>
  </si>
  <si>
    <t>AKAMA PRIMARY SCHOOL</t>
  </si>
  <si>
    <t>0546305</t>
  </si>
  <si>
    <t>Burumba Secondary</t>
  </si>
  <si>
    <t>0084762001</t>
  </si>
  <si>
    <t>ECOLE PUBLIQUE BURUMBA</t>
  </si>
  <si>
    <t>054824</t>
  </si>
  <si>
    <t>Itakoma Primary</t>
  </si>
  <si>
    <t>Tongoa</t>
  </si>
  <si>
    <t>0084773001</t>
  </si>
  <si>
    <t>ECOLE PUBLIQUE ITAKOMA</t>
  </si>
  <si>
    <t>055414</t>
  </si>
  <si>
    <t>Eratap Primary</t>
  </si>
  <si>
    <t>0084796001</t>
  </si>
  <si>
    <t>ERATAP PRIMARY SCHOOL</t>
  </si>
  <si>
    <t>055416</t>
  </si>
  <si>
    <t>Erakor French Primary</t>
  </si>
  <si>
    <t>0084813001</t>
  </si>
  <si>
    <t>ERAKOR PRIMARY SCHOOL</t>
  </si>
  <si>
    <t>055418</t>
  </si>
  <si>
    <t>Eton Primary</t>
  </si>
  <si>
    <t>0084797001</t>
  </si>
  <si>
    <t>ETON PRIMARY SCHOOL</t>
  </si>
  <si>
    <t>055436</t>
  </si>
  <si>
    <t>Manua Primary</t>
  </si>
  <si>
    <t>0084800001</t>
  </si>
  <si>
    <t>MANUA PRIMARY SCHOOL</t>
  </si>
  <si>
    <t>0554499</t>
  </si>
  <si>
    <t>Collège de Esnaar</t>
  </si>
  <si>
    <t>0084757001</t>
  </si>
  <si>
    <t>ECOLE PUBLIQUE ESNAAR</t>
  </si>
  <si>
    <t>055450</t>
  </si>
  <si>
    <t>Roau Primary</t>
  </si>
  <si>
    <t>0084823001</t>
  </si>
  <si>
    <t>ECOLE PUBLIQUE ROAU</t>
  </si>
  <si>
    <t>0557445</t>
  </si>
  <si>
    <t>Eles Secondary</t>
  </si>
  <si>
    <t>Nguna</t>
  </si>
  <si>
    <t>0084805001</t>
  </si>
  <si>
    <t>ELES PRIMARY SCHOOL</t>
  </si>
  <si>
    <t>0663513</t>
  </si>
  <si>
    <t>William Bay Secondary</t>
  </si>
  <si>
    <t>Erromango</t>
  </si>
  <si>
    <t>Tafea</t>
  </si>
  <si>
    <t>0084951001</t>
  </si>
  <si>
    <t>DILLON'S BAY PRIMARY SCHOOL</t>
  </si>
  <si>
    <t>066411</t>
  </si>
  <si>
    <t>Fetukai Primary</t>
  </si>
  <si>
    <t>Tafea PEB</t>
  </si>
  <si>
    <t>Tanna</t>
  </si>
  <si>
    <t>0084956001</t>
  </si>
  <si>
    <t>FETUKAI PRIMARY SCHOOL</t>
  </si>
  <si>
    <t>0664301</t>
  </si>
  <si>
    <t>Ienaula Secondary</t>
  </si>
  <si>
    <t>0084735001</t>
  </si>
  <si>
    <t>IENAULA JUNIOR SECONDARY SCHOOL</t>
  </si>
  <si>
    <t>0664304</t>
  </si>
  <si>
    <t>Kwataparen Secondary</t>
  </si>
  <si>
    <t>0084743001</t>
  </si>
  <si>
    <t>KWATAPAREN JUNIOR SECONDARY SCHOOL</t>
  </si>
  <si>
    <t>0664308</t>
  </si>
  <si>
    <t>Tafea college</t>
  </si>
  <si>
    <t>0084738001</t>
  </si>
  <si>
    <t>TAFEA COLLEGE</t>
  </si>
  <si>
    <t>0664313</t>
  </si>
  <si>
    <t>Lowanatom Secondary</t>
  </si>
  <si>
    <t>0084741001</t>
  </si>
  <si>
    <t>COLLEGE TECHNIQUE LOWANATOM</t>
  </si>
  <si>
    <t>010411</t>
  </si>
  <si>
    <t>Sanlang Primary</t>
  </si>
  <si>
    <t>Vanua Lava</t>
  </si>
  <si>
    <t>Torba</t>
  </si>
  <si>
    <t>0084569001</t>
  </si>
  <si>
    <t>SANLANG PRIMARY SCHOOL</t>
  </si>
  <si>
    <t>0105126</t>
  </si>
  <si>
    <t>Telhei Junior Secondary</t>
  </si>
  <si>
    <t>Torba PEB</t>
  </si>
  <si>
    <t>Mota Lava</t>
  </si>
  <si>
    <t>0173641001</t>
  </si>
  <si>
    <t>TELHEI JUNIOR SECONDARY SCHOOL</t>
  </si>
  <si>
    <t xml:space="preserve"> ELIGIBLE SECONDARY SCHOOL TUITION FEE SUBSIDY TRANCHE 3 2024-BANK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</si>
</sst>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2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166" fontId="2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4" borderId="1" xfId="0" quotePrefix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Malampa%20Eligible%20Secondary%20Tuition%20Fee%20Subsidy%20T3%202024-Bank%20Verison.xlsx" TargetMode="External"/><Relationship Id="rId1" Type="http://schemas.openxmlformats.org/officeDocument/2006/relationships/externalLinkPath" Target="file:///Z:\School%20Grant\2024\Tranche%203\Bank%20Version\TFS\Malampa%20Eligible%20Secondary%20Tuition%20Fee%20Subsidy%20T3%202024-Bank%20Veris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Penama%20Eligible%20Secondary%20Tuition%20Fee%20Subsidy%20T3%202024-Bank%20Verison.xlsx" TargetMode="External"/><Relationship Id="rId1" Type="http://schemas.openxmlformats.org/officeDocument/2006/relationships/externalLinkPath" Target="file:///Z:\School%20Grant\2024\Tranche%203\Bank%20Version\TFS\Penama%20Eligible%20Secondary%20Tuition%20Fee%20Subsidy%20T3%202024-Bank%20Veris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Sanma%20Eligible%20Secondary%20Tuition%20Fee%20Subsidy%20T3%202024-Bank%20Verison.xlsx" TargetMode="External"/><Relationship Id="rId1" Type="http://schemas.openxmlformats.org/officeDocument/2006/relationships/externalLinkPath" Target="file:///Z:\School%20Grant\2024\Tranche%203\Bank%20Version\TFS\Sanma%20Eligible%20Secondary%20Tuition%20Fee%20Subsidy%20T3%202024-Bank%20Verison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Shefa%20Eligible%20Secondary%20Tuition%20Fee%20Subsidy%20T3%202024-Bank%20Verison.xlsx" TargetMode="External"/><Relationship Id="rId1" Type="http://schemas.openxmlformats.org/officeDocument/2006/relationships/externalLinkPath" Target="file:///Z:\School%20Grant\2024\Tranche%203\Bank%20Version\TFS\Shefa%20Eligible%20Secondary%20Tuition%20Fee%20Subsidy%20T3%202024-Bank%20Verison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Tafea%20Eligible%20Secondary%20Tuition%20Fee%20Subsidy%20T3%202024-Bank%20Verison.xlsx" TargetMode="External"/><Relationship Id="rId1" Type="http://schemas.openxmlformats.org/officeDocument/2006/relationships/externalLinkPath" Target="file:///Z:\School%20Grant\2024\Tranche%203\Bank%20Version\TFS\Tafea%20Eligible%20Secondary%20Tuition%20Fee%20Subsidy%20T3%202024-Bank%20Verison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Torba%20Eligible%20Secondary%20Tuition%20Fee%20Subsidy%20T3%202024-Bank%20Verison.xlsx" TargetMode="External"/><Relationship Id="rId1" Type="http://schemas.openxmlformats.org/officeDocument/2006/relationships/externalLinkPath" Target="file:///Z:\School%20Grant\2024\Tranche%203\Bank%20Version\TFS\Torba%20Eligible%20Secondary%20Tuition%20Fee%20Subsidy%20T3%202024-Bank%20Ve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ampa SS TFS T3-Bank 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nama SS TFS T3-Bank 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042904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044349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044391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042904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044349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044391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nma SS TFS T3-Bank 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fa SS TFS T3-Bank 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fea Eligible SS T3-Bank 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SS TFS T3-Web V"/>
      <sheetName val="Penama SS TFS T3-Bank V"/>
      <sheetName val="Malampa SS TFS T3-Web V"/>
      <sheetName val="Malampa SS TFS T3-Bank V"/>
      <sheetName val="Shefa SS TFS T3-Web V"/>
      <sheetName val="Shefa SS TFS T3-Bank V"/>
      <sheetName val="Sanma SS TFS T3-Web V"/>
      <sheetName val="Sanma SS TFS T3-Bank V"/>
      <sheetName val="Mal &amp; She Ineligible TFS T3-Web"/>
      <sheetName val="Tafea Eligible SS T3-Web V"/>
      <sheetName val="Tafea Eligible SS T3-Bank V"/>
      <sheetName val="Sanma Ineligible SS TFS T3"/>
      <sheetName val="Sanma Ineligible SS TFS T3-BV"/>
      <sheetName val="Torba Eligible SS TFS T3-WV"/>
      <sheetName val="Torba Eligible SS TFS T3-BV"/>
      <sheetName val="Tor &amp; Taf Ineligible SS TFS T3"/>
      <sheetName val="Tor &amp; Taf Ineligible SS TFS-BV"/>
      <sheetName val="SS TFS T3-New BRN"/>
      <sheetName val="SS TFS T3-New BRN -BV"/>
      <sheetName val="SS 2nd TFS T3 With New BRN"/>
      <sheetName val="SS 2nd TFS T3 With New BRN-BV"/>
      <sheetName val="SS 3rd TFS T3 With New BRN"/>
      <sheetName val="SS 3rd TFS T3 With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5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0C785-A40E-4A1A-B187-DF02193F17C9}">
  <dimension ref="A1:Z82"/>
  <sheetViews>
    <sheetView tabSelected="1" workbookViewId="0">
      <selection activeCell="AD7" sqref="AD7"/>
    </sheetView>
  </sheetViews>
  <sheetFormatPr defaultRowHeight="15" x14ac:dyDescent="0.25"/>
  <cols>
    <col min="2" max="2" width="16.7109375" style="1" customWidth="1"/>
    <col min="3" max="3" width="32.140625" style="1" customWidth="1"/>
    <col min="4" max="4" width="10.140625" style="1" customWidth="1"/>
    <col min="5" max="5" width="46.7109375" style="1" hidden="1" customWidth="1"/>
    <col min="6" max="6" width="19.7109375" style="1" hidden="1" customWidth="1"/>
    <col min="7" max="7" width="27.85546875" style="1" hidden="1" customWidth="1"/>
    <col min="8" max="8" width="12.7109375" style="1" customWidth="1"/>
    <col min="9" max="9" width="15" style="1" customWidth="1"/>
    <col min="10" max="10" width="11.85546875" style="1" customWidth="1"/>
    <col min="11" max="11" width="38.7109375" style="1" customWidth="1"/>
    <col min="12" max="12" width="6.5703125" style="1" hidden="1" customWidth="1"/>
    <col min="13" max="13" width="12.7109375" style="1" hidden="1" customWidth="1"/>
    <col min="14" max="14" width="18.42578125" style="1" hidden="1" customWidth="1"/>
    <col min="15" max="15" width="10.7109375" style="1" hidden="1" customWidth="1"/>
    <col min="16" max="16" width="14.140625" style="1" hidden="1" customWidth="1"/>
    <col min="17" max="17" width="10.7109375" style="1" hidden="1" customWidth="1"/>
    <col min="18" max="18" width="13.28515625" style="1" hidden="1" customWidth="1"/>
    <col min="19" max="19" width="12.7109375" style="1" hidden="1" customWidth="1"/>
    <col min="20" max="20" width="12.42578125" style="1" hidden="1" customWidth="1"/>
    <col min="21" max="21" width="13.140625" style="1" hidden="1" customWidth="1"/>
    <col min="22" max="22" width="11.140625" style="1" hidden="1" customWidth="1"/>
    <col min="23" max="24" width="13.7109375" style="1" hidden="1" customWidth="1"/>
    <col min="25" max="25" width="13.7109375" style="2" customWidth="1"/>
    <col min="26" max="26" width="21.28515625" style="2" customWidth="1"/>
  </cols>
  <sheetData>
    <row r="1" spans="1:26" s="3" customFormat="1" ht="26.25" x14ac:dyDescent="0.4">
      <c r="B1" s="4"/>
      <c r="C1" s="4" t="s">
        <v>388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60" x14ac:dyDescent="0.25">
      <c r="A2" s="16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0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  <c r="Z2" s="17" t="s">
        <v>26</v>
      </c>
    </row>
    <row r="3" spans="1:26" x14ac:dyDescent="0.25">
      <c r="A3" s="6">
        <v>1</v>
      </c>
      <c r="B3" s="18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  <c r="J3" s="7" t="s">
        <v>35</v>
      </c>
      <c r="K3" s="7" t="s">
        <v>36</v>
      </c>
      <c r="L3" s="7" t="s">
        <v>1</v>
      </c>
      <c r="M3" s="8" t="s">
        <v>37</v>
      </c>
      <c r="N3" s="7" t="s">
        <v>38</v>
      </c>
      <c r="O3" s="9">
        <v>434</v>
      </c>
      <c r="P3" s="9">
        <v>0</v>
      </c>
      <c r="Q3" s="9">
        <f t="shared" ref="Q3:Q22" si="0">O3-P3</f>
        <v>434</v>
      </c>
      <c r="R3" s="10">
        <v>42000</v>
      </c>
      <c r="S3" s="11">
        <f t="shared" ref="S3:S22" si="1">Q3*R3</f>
        <v>18228000</v>
      </c>
      <c r="T3" s="11">
        <f>VLOOKUP(B3,'[1]Tranche 1 Actual 2024'!$B$12:$R$152,17,FALSE)</f>
        <v>5002200</v>
      </c>
      <c r="U3" s="11">
        <f>VLOOKUP(B3,'[1]Tranche 2 Actual 2024'!$B$12:$X$135,23,FALSE)</f>
        <v>5002200</v>
      </c>
      <c r="V3" s="11">
        <f t="shared" ref="V3:V22" si="2">S3-T3-U3</f>
        <v>8223600</v>
      </c>
      <c r="W3" s="11"/>
      <c r="X3" s="11">
        <f t="shared" ref="X3:X22" si="3">V3-W3</f>
        <v>8223600</v>
      </c>
      <c r="Y3" s="12">
        <f t="shared" ref="Y3:Y22" si="4">IF(X3&gt;=0,X3,0)</f>
        <v>8223600</v>
      </c>
      <c r="Z3" s="12" t="s">
        <v>39</v>
      </c>
    </row>
    <row r="4" spans="1:26" x14ac:dyDescent="0.25">
      <c r="A4" s="6">
        <v>2</v>
      </c>
      <c r="B4" s="18" t="s">
        <v>40</v>
      </c>
      <c r="C4" s="7" t="s">
        <v>41</v>
      </c>
      <c r="D4" s="7" t="s">
        <v>42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  <c r="J4" s="7" t="s">
        <v>43</v>
      </c>
      <c r="K4" s="7" t="s">
        <v>44</v>
      </c>
      <c r="L4" s="7" t="s">
        <v>1</v>
      </c>
      <c r="M4" s="8" t="s">
        <v>37</v>
      </c>
      <c r="N4" s="7" t="s">
        <v>45</v>
      </c>
      <c r="O4" s="9">
        <v>427</v>
      </c>
      <c r="P4" s="9">
        <v>0</v>
      </c>
      <c r="Q4" s="9">
        <f t="shared" si="0"/>
        <v>427</v>
      </c>
      <c r="R4" s="10">
        <v>42000</v>
      </c>
      <c r="S4" s="11">
        <f t="shared" si="1"/>
        <v>17934000</v>
      </c>
      <c r="T4" s="11">
        <f>VLOOKUP(B4,'[1]Tranche 1 Actual 2024'!$B$12:$R$152,17,FALSE)</f>
        <v>4825800</v>
      </c>
      <c r="U4" s="11">
        <f>VLOOKUP(B4,'[1]Tranche 2 Actual 2024'!$B$12:$X$135,23,FALSE)</f>
        <v>4825800</v>
      </c>
      <c r="V4" s="11">
        <f t="shared" si="2"/>
        <v>8282400</v>
      </c>
      <c r="W4" s="11"/>
      <c r="X4" s="11">
        <f t="shared" si="3"/>
        <v>8282400</v>
      </c>
      <c r="Y4" s="12">
        <f t="shared" si="4"/>
        <v>8282400</v>
      </c>
      <c r="Z4" s="12" t="s">
        <v>39</v>
      </c>
    </row>
    <row r="5" spans="1:26" x14ac:dyDescent="0.25">
      <c r="A5" s="6">
        <v>3</v>
      </c>
      <c r="B5" s="18" t="s">
        <v>46</v>
      </c>
      <c r="C5" s="7" t="s">
        <v>47</v>
      </c>
      <c r="D5" s="7" t="s">
        <v>42</v>
      </c>
      <c r="E5" s="7" t="s">
        <v>48</v>
      </c>
      <c r="F5" s="7" t="s">
        <v>49</v>
      </c>
      <c r="G5" s="7" t="s">
        <v>50</v>
      </c>
      <c r="H5" s="7" t="s">
        <v>33</v>
      </c>
      <c r="I5" s="7" t="s">
        <v>34</v>
      </c>
      <c r="J5" s="7" t="s">
        <v>51</v>
      </c>
      <c r="K5" s="7" t="s">
        <v>52</v>
      </c>
      <c r="L5" s="7" t="s">
        <v>1</v>
      </c>
      <c r="M5" s="8" t="s">
        <v>37</v>
      </c>
      <c r="N5" s="7" t="s">
        <v>53</v>
      </c>
      <c r="O5" s="9">
        <v>150</v>
      </c>
      <c r="P5" s="9">
        <v>0</v>
      </c>
      <c r="Q5" s="9">
        <f t="shared" si="0"/>
        <v>150</v>
      </c>
      <c r="R5" s="10">
        <v>42000</v>
      </c>
      <c r="S5" s="11">
        <f t="shared" si="1"/>
        <v>6300000</v>
      </c>
      <c r="T5" s="11">
        <f>VLOOKUP(B5,'[1]Tranche 1 Actual 2024'!$B$12:$R$152,17,FALSE)</f>
        <v>1738800</v>
      </c>
      <c r="U5" s="11">
        <f>VLOOKUP(B5,'[1]Tranche 2 Actual 2024'!$B$12:$X$135,23,FALSE)</f>
        <v>1738800</v>
      </c>
      <c r="V5" s="11">
        <f t="shared" si="2"/>
        <v>2822400</v>
      </c>
      <c r="W5" s="11"/>
      <c r="X5" s="11">
        <f t="shared" si="3"/>
        <v>2822400</v>
      </c>
      <c r="Y5" s="12">
        <f t="shared" si="4"/>
        <v>2822400</v>
      </c>
      <c r="Z5" s="12" t="s">
        <v>39</v>
      </c>
    </row>
    <row r="6" spans="1:26" x14ac:dyDescent="0.25">
      <c r="A6" s="6">
        <v>4</v>
      </c>
      <c r="B6" s="18" t="s">
        <v>54</v>
      </c>
      <c r="C6" s="7" t="s">
        <v>55</v>
      </c>
      <c r="D6" s="7" t="s">
        <v>29</v>
      </c>
      <c r="E6" s="7" t="s">
        <v>30</v>
      </c>
      <c r="F6" s="7" t="s">
        <v>31</v>
      </c>
      <c r="G6" s="7" t="s">
        <v>32</v>
      </c>
      <c r="H6" s="7" t="s">
        <v>33</v>
      </c>
      <c r="I6" s="7" t="s">
        <v>34</v>
      </c>
      <c r="J6" s="7" t="s">
        <v>56</v>
      </c>
      <c r="K6" s="7" t="s">
        <v>57</v>
      </c>
      <c r="L6" s="7" t="s">
        <v>1</v>
      </c>
      <c r="M6" s="8" t="s">
        <v>37</v>
      </c>
      <c r="N6" s="7" t="s">
        <v>45</v>
      </c>
      <c r="O6" s="9">
        <v>562</v>
      </c>
      <c r="P6" s="9">
        <v>0</v>
      </c>
      <c r="Q6" s="9">
        <f t="shared" si="0"/>
        <v>562</v>
      </c>
      <c r="R6" s="10">
        <v>42000</v>
      </c>
      <c r="S6" s="11">
        <f t="shared" si="1"/>
        <v>23604000</v>
      </c>
      <c r="T6" s="11">
        <f>VLOOKUP(B6,'[1]Tranche 1 Actual 2024'!$B$12:$R$152,17,FALSE)</f>
        <v>6665400</v>
      </c>
      <c r="U6" s="11">
        <f>VLOOKUP(B6,'[1]Tranche 2 Actual 2024'!$B$12:$X$135,23,FALSE)</f>
        <v>6665400</v>
      </c>
      <c r="V6" s="11">
        <f t="shared" si="2"/>
        <v>10273200</v>
      </c>
      <c r="W6" s="11"/>
      <c r="X6" s="11">
        <f t="shared" si="3"/>
        <v>10273200</v>
      </c>
      <c r="Y6" s="12">
        <f t="shared" si="4"/>
        <v>10273200</v>
      </c>
      <c r="Z6" s="12" t="s">
        <v>39</v>
      </c>
    </row>
    <row r="7" spans="1:26" x14ac:dyDescent="0.25">
      <c r="A7" s="6">
        <v>5</v>
      </c>
      <c r="B7" s="18" t="s">
        <v>58</v>
      </c>
      <c r="C7" s="7" t="s">
        <v>59</v>
      </c>
      <c r="D7" s="7" t="s">
        <v>42</v>
      </c>
      <c r="E7" s="7" t="s">
        <v>60</v>
      </c>
      <c r="F7" s="7" t="s">
        <v>49</v>
      </c>
      <c r="G7" s="7" t="s">
        <v>50</v>
      </c>
      <c r="H7" s="7" t="s">
        <v>33</v>
      </c>
      <c r="I7" s="7" t="s">
        <v>34</v>
      </c>
      <c r="J7" s="7" t="s">
        <v>61</v>
      </c>
      <c r="K7" s="7" t="s">
        <v>62</v>
      </c>
      <c r="L7" s="7" t="s">
        <v>1</v>
      </c>
      <c r="M7" s="8" t="s">
        <v>37</v>
      </c>
      <c r="N7" s="7" t="s">
        <v>38</v>
      </c>
      <c r="O7" s="9">
        <v>152</v>
      </c>
      <c r="P7" s="9">
        <v>0</v>
      </c>
      <c r="Q7" s="9">
        <f t="shared" si="0"/>
        <v>152</v>
      </c>
      <c r="R7" s="10">
        <v>42000</v>
      </c>
      <c r="S7" s="11">
        <f t="shared" si="1"/>
        <v>6384000</v>
      </c>
      <c r="T7" s="11">
        <f>VLOOKUP(B7,'[1]Tranche 1 Actual 2024'!$B$12:$R$152,17,FALSE)</f>
        <v>1612800</v>
      </c>
      <c r="U7" s="11">
        <f>VLOOKUP(B7,'[1]Tranche 2 Actual 2024'!$B$12:$X$135,23,FALSE)</f>
        <v>1612800</v>
      </c>
      <c r="V7" s="11">
        <f t="shared" si="2"/>
        <v>3158400</v>
      </c>
      <c r="W7" s="11"/>
      <c r="X7" s="11">
        <f t="shared" si="3"/>
        <v>3158400</v>
      </c>
      <c r="Y7" s="12">
        <f t="shared" si="4"/>
        <v>3158400</v>
      </c>
      <c r="Z7" s="12" t="s">
        <v>39</v>
      </c>
    </row>
    <row r="8" spans="1:26" x14ac:dyDescent="0.25">
      <c r="A8" s="6">
        <v>6</v>
      </c>
      <c r="B8" s="18" t="s">
        <v>63</v>
      </c>
      <c r="C8" s="7" t="s">
        <v>64</v>
      </c>
      <c r="D8" s="7" t="s">
        <v>29</v>
      </c>
      <c r="E8" s="7" t="s">
        <v>30</v>
      </c>
      <c r="F8" s="7" t="s">
        <v>31</v>
      </c>
      <c r="G8" s="7" t="s">
        <v>32</v>
      </c>
      <c r="H8" s="7" t="s">
        <v>33</v>
      </c>
      <c r="I8" s="7" t="s">
        <v>34</v>
      </c>
      <c r="J8" s="7" t="s">
        <v>65</v>
      </c>
      <c r="K8" s="7" t="s">
        <v>66</v>
      </c>
      <c r="L8" s="7" t="s">
        <v>1</v>
      </c>
      <c r="M8" s="8" t="s">
        <v>37</v>
      </c>
      <c r="N8" s="7" t="s">
        <v>38</v>
      </c>
      <c r="O8" s="9">
        <v>186</v>
      </c>
      <c r="P8" s="9">
        <v>2</v>
      </c>
      <c r="Q8" s="9">
        <f t="shared" si="0"/>
        <v>184</v>
      </c>
      <c r="R8" s="10">
        <v>42000</v>
      </c>
      <c r="S8" s="11">
        <f t="shared" si="1"/>
        <v>7728000</v>
      </c>
      <c r="T8" s="11">
        <f>VLOOKUP(B8,'[1]Tranche 1 Actual 2024'!$B$12:$R$152,17,FALSE)</f>
        <v>2696400</v>
      </c>
      <c r="U8" s="11">
        <f>VLOOKUP(B8,'[1]Tranche 2 Actual 2024'!$B$12:$X$135,23,FALSE)</f>
        <v>2696400</v>
      </c>
      <c r="V8" s="11">
        <f t="shared" si="2"/>
        <v>2335200</v>
      </c>
      <c r="W8" s="11"/>
      <c r="X8" s="11">
        <f t="shared" si="3"/>
        <v>2335200</v>
      </c>
      <c r="Y8" s="12">
        <f t="shared" si="4"/>
        <v>2335200</v>
      </c>
      <c r="Z8" s="12" t="s">
        <v>39</v>
      </c>
    </row>
    <row r="9" spans="1:26" x14ac:dyDescent="0.25">
      <c r="A9" s="6">
        <v>7</v>
      </c>
      <c r="B9" s="18" t="s">
        <v>67</v>
      </c>
      <c r="C9" s="7" t="s">
        <v>68</v>
      </c>
      <c r="D9" s="7" t="s">
        <v>29</v>
      </c>
      <c r="E9" s="7" t="s">
        <v>30</v>
      </c>
      <c r="F9" s="7" t="s">
        <v>31</v>
      </c>
      <c r="G9" s="7" t="s">
        <v>32</v>
      </c>
      <c r="H9" s="7" t="s">
        <v>69</v>
      </c>
      <c r="I9" s="7" t="s">
        <v>34</v>
      </c>
      <c r="J9" s="7" t="s">
        <v>70</v>
      </c>
      <c r="K9" s="7" t="s">
        <v>71</v>
      </c>
      <c r="L9" s="7" t="s">
        <v>1</v>
      </c>
      <c r="M9" s="8" t="s">
        <v>37</v>
      </c>
      <c r="N9" s="7" t="s">
        <v>38</v>
      </c>
      <c r="O9" s="9">
        <v>118</v>
      </c>
      <c r="P9" s="9">
        <v>0</v>
      </c>
      <c r="Q9" s="9">
        <f t="shared" si="0"/>
        <v>118</v>
      </c>
      <c r="R9" s="10">
        <v>42000</v>
      </c>
      <c r="S9" s="11">
        <f t="shared" si="1"/>
        <v>4956000</v>
      </c>
      <c r="T9" s="11">
        <f>VLOOKUP(B9,'[1]Tranche 1 Actual 2024'!$B$12:$R$152,17,FALSE)</f>
        <v>1209600</v>
      </c>
      <c r="U9" s="11">
        <f>VLOOKUP(B9,'[1]Tranche 2 Actual 2024'!$B$12:$X$135,23,FALSE)</f>
        <v>1209600</v>
      </c>
      <c r="V9" s="11">
        <f t="shared" si="2"/>
        <v>2536800</v>
      </c>
      <c r="W9" s="11"/>
      <c r="X9" s="11">
        <f t="shared" si="3"/>
        <v>2536800</v>
      </c>
      <c r="Y9" s="12">
        <f t="shared" si="4"/>
        <v>2536800</v>
      </c>
      <c r="Z9" s="12" t="s">
        <v>39</v>
      </c>
    </row>
    <row r="10" spans="1:26" x14ac:dyDescent="0.25">
      <c r="A10" s="6">
        <v>8</v>
      </c>
      <c r="B10" s="18" t="s">
        <v>72</v>
      </c>
      <c r="C10" s="7" t="s">
        <v>73</v>
      </c>
      <c r="D10" s="7" t="s">
        <v>42</v>
      </c>
      <c r="E10" s="7" t="s">
        <v>60</v>
      </c>
      <c r="F10" s="7" t="s">
        <v>49</v>
      </c>
      <c r="G10" s="7" t="s">
        <v>50</v>
      </c>
      <c r="H10" s="7" t="s">
        <v>69</v>
      </c>
      <c r="I10" s="7" t="s">
        <v>34</v>
      </c>
      <c r="J10" s="7" t="s">
        <v>74</v>
      </c>
      <c r="K10" s="7" t="s">
        <v>75</v>
      </c>
      <c r="L10" s="7" t="s">
        <v>1</v>
      </c>
      <c r="M10" s="8" t="s">
        <v>37</v>
      </c>
      <c r="N10" s="7" t="s">
        <v>38</v>
      </c>
      <c r="O10" s="9">
        <v>128</v>
      </c>
      <c r="P10" s="9">
        <v>0</v>
      </c>
      <c r="Q10" s="9">
        <f t="shared" si="0"/>
        <v>128</v>
      </c>
      <c r="R10" s="10">
        <v>42000</v>
      </c>
      <c r="S10" s="11">
        <f t="shared" si="1"/>
        <v>5376000</v>
      </c>
      <c r="T10" s="11">
        <f>VLOOKUP(B10,'[1]Tranche 1 Actual 2024'!$B$12:$R$152,17,FALSE)</f>
        <v>1764000</v>
      </c>
      <c r="U10" s="11">
        <f>VLOOKUP(B10,'[1]Tranche 2 Actual 2024'!$B$12:$X$135,23,FALSE)</f>
        <v>1764000</v>
      </c>
      <c r="V10" s="11">
        <f t="shared" si="2"/>
        <v>1848000</v>
      </c>
      <c r="W10" s="11"/>
      <c r="X10" s="11">
        <f t="shared" si="3"/>
        <v>1848000</v>
      </c>
      <c r="Y10" s="12">
        <f t="shared" si="4"/>
        <v>1848000</v>
      </c>
      <c r="Z10" s="12" t="s">
        <v>39</v>
      </c>
    </row>
    <row r="11" spans="1:26" x14ac:dyDescent="0.25">
      <c r="A11" s="6">
        <v>9</v>
      </c>
      <c r="B11" s="18" t="s">
        <v>76</v>
      </c>
      <c r="C11" s="7" t="s">
        <v>77</v>
      </c>
      <c r="D11" s="7" t="s">
        <v>29</v>
      </c>
      <c r="E11" s="7" t="s">
        <v>78</v>
      </c>
      <c r="F11" s="7" t="s">
        <v>49</v>
      </c>
      <c r="G11" s="7" t="s">
        <v>50</v>
      </c>
      <c r="H11" s="7" t="s">
        <v>79</v>
      </c>
      <c r="I11" s="7" t="s">
        <v>34</v>
      </c>
      <c r="J11" s="7" t="s">
        <v>80</v>
      </c>
      <c r="K11" s="7" t="s">
        <v>81</v>
      </c>
      <c r="L11" s="7" t="s">
        <v>1</v>
      </c>
      <c r="M11" s="8" t="s">
        <v>37</v>
      </c>
      <c r="N11" s="7" t="s">
        <v>53</v>
      </c>
      <c r="O11" s="9">
        <v>126</v>
      </c>
      <c r="P11" s="9">
        <v>0</v>
      </c>
      <c r="Q11" s="9">
        <f t="shared" si="0"/>
        <v>126</v>
      </c>
      <c r="R11" s="10">
        <v>42000</v>
      </c>
      <c r="S11" s="11">
        <f t="shared" si="1"/>
        <v>5292000</v>
      </c>
      <c r="T11" s="11">
        <f>VLOOKUP(B11,'[1]Tranche 1 Actual 2024'!$B$12:$R$152,17,FALSE)</f>
        <v>1348200</v>
      </c>
      <c r="U11" s="11">
        <f>VLOOKUP(B11,'[1]Tranche 2 Actual 2024'!$B$12:$X$135,23,FALSE)</f>
        <v>1348200</v>
      </c>
      <c r="V11" s="11">
        <f t="shared" si="2"/>
        <v>2595600</v>
      </c>
      <c r="W11" s="11"/>
      <c r="X11" s="11">
        <f t="shared" si="3"/>
        <v>2595600</v>
      </c>
      <c r="Y11" s="12">
        <f t="shared" si="4"/>
        <v>2595600</v>
      </c>
      <c r="Z11" s="12" t="s">
        <v>39</v>
      </c>
    </row>
    <row r="12" spans="1:26" x14ac:dyDescent="0.25">
      <c r="A12" s="6">
        <v>10</v>
      </c>
      <c r="B12" s="18" t="s">
        <v>82</v>
      </c>
      <c r="C12" s="7" t="s">
        <v>83</v>
      </c>
      <c r="D12" s="7" t="s">
        <v>42</v>
      </c>
      <c r="E12" s="7" t="s">
        <v>30</v>
      </c>
      <c r="F12" s="7" t="s">
        <v>31</v>
      </c>
      <c r="G12" s="7" t="s">
        <v>32</v>
      </c>
      <c r="H12" s="7" t="s">
        <v>79</v>
      </c>
      <c r="I12" s="7" t="s">
        <v>34</v>
      </c>
      <c r="J12" s="7" t="s">
        <v>84</v>
      </c>
      <c r="K12" s="7" t="s">
        <v>85</v>
      </c>
      <c r="L12" s="7" t="s">
        <v>1</v>
      </c>
      <c r="M12" s="8" t="s">
        <v>37</v>
      </c>
      <c r="N12" s="7" t="s">
        <v>38</v>
      </c>
      <c r="O12" s="9">
        <v>43</v>
      </c>
      <c r="P12" s="9">
        <v>0</v>
      </c>
      <c r="Q12" s="9">
        <f t="shared" si="0"/>
        <v>43</v>
      </c>
      <c r="R12" s="10">
        <v>42000</v>
      </c>
      <c r="S12" s="11">
        <f t="shared" si="1"/>
        <v>1806000</v>
      </c>
      <c r="T12" s="11">
        <f>VLOOKUP(B12,'[1]Tranche 1 Actual 2024'!$B$12:$R$152,17,FALSE)</f>
        <v>617400</v>
      </c>
      <c r="U12" s="11">
        <f>VLOOKUP(B12,'[1]Tranche 2 Actual 2024'!$B$12:$X$135,23,FALSE)</f>
        <v>617400</v>
      </c>
      <c r="V12" s="11">
        <f t="shared" si="2"/>
        <v>571200</v>
      </c>
      <c r="W12" s="11"/>
      <c r="X12" s="11">
        <f t="shared" si="3"/>
        <v>571200</v>
      </c>
      <c r="Y12" s="12">
        <f t="shared" si="4"/>
        <v>571200</v>
      </c>
      <c r="Z12" s="12" t="s">
        <v>39</v>
      </c>
    </row>
    <row r="13" spans="1:26" x14ac:dyDescent="0.25">
      <c r="A13" s="6">
        <v>11</v>
      </c>
      <c r="B13" s="19" t="s">
        <v>86</v>
      </c>
      <c r="C13" s="7" t="s">
        <v>87</v>
      </c>
      <c r="D13" s="7" t="s">
        <v>29</v>
      </c>
      <c r="E13" s="7" t="s">
        <v>30</v>
      </c>
      <c r="F13" s="7" t="s">
        <v>31</v>
      </c>
      <c r="G13" s="7" t="s">
        <v>32</v>
      </c>
      <c r="H13" s="7" t="s">
        <v>33</v>
      </c>
      <c r="I13" s="7" t="s">
        <v>34</v>
      </c>
      <c r="J13" s="7" t="s">
        <v>88</v>
      </c>
      <c r="K13" s="7" t="s">
        <v>89</v>
      </c>
      <c r="L13" s="7" t="s">
        <v>90</v>
      </c>
      <c r="M13" s="8" t="s">
        <v>37</v>
      </c>
      <c r="N13" s="7" t="s">
        <v>91</v>
      </c>
      <c r="O13" s="9">
        <v>150</v>
      </c>
      <c r="P13" s="9">
        <v>0</v>
      </c>
      <c r="Q13" s="9">
        <f t="shared" si="0"/>
        <v>150</v>
      </c>
      <c r="R13" s="10">
        <v>42000</v>
      </c>
      <c r="S13" s="11">
        <f t="shared" si="1"/>
        <v>6300000</v>
      </c>
      <c r="T13" s="11">
        <f>VLOOKUP(B13,'[1]Tranche 1 Actual 2024'!$B$12:$R$152,17,FALSE)</f>
        <v>1902600</v>
      </c>
      <c r="U13" s="11">
        <f>VLOOKUP(B13,'[1]Tranche 2 Actual 2024'!$B$12:$X$135,23,FALSE)</f>
        <v>1902600</v>
      </c>
      <c r="V13" s="11">
        <f t="shared" si="2"/>
        <v>2494800</v>
      </c>
      <c r="W13" s="11"/>
      <c r="X13" s="11">
        <f t="shared" si="3"/>
        <v>2494800</v>
      </c>
      <c r="Y13" s="12">
        <f t="shared" si="4"/>
        <v>2494800</v>
      </c>
      <c r="Z13" s="12" t="s">
        <v>39</v>
      </c>
    </row>
    <row r="14" spans="1:26" x14ac:dyDescent="0.25">
      <c r="A14" s="6">
        <v>12</v>
      </c>
      <c r="B14" s="18" t="s">
        <v>92</v>
      </c>
      <c r="C14" s="7" t="s">
        <v>93</v>
      </c>
      <c r="D14" s="7" t="s">
        <v>29</v>
      </c>
      <c r="E14" s="7" t="s">
        <v>30</v>
      </c>
      <c r="F14" s="7" t="s">
        <v>31</v>
      </c>
      <c r="G14" s="7" t="s">
        <v>32</v>
      </c>
      <c r="H14" s="7" t="s">
        <v>33</v>
      </c>
      <c r="I14" s="7" t="s">
        <v>34</v>
      </c>
      <c r="J14" s="7" t="s">
        <v>94</v>
      </c>
      <c r="K14" s="7" t="s">
        <v>95</v>
      </c>
      <c r="L14" s="7" t="s">
        <v>1</v>
      </c>
      <c r="M14" s="8" t="s">
        <v>37</v>
      </c>
      <c r="N14" s="7" t="s">
        <v>38</v>
      </c>
      <c r="O14" s="9">
        <v>223</v>
      </c>
      <c r="P14" s="9">
        <v>0</v>
      </c>
      <c r="Q14" s="9">
        <f t="shared" si="0"/>
        <v>223</v>
      </c>
      <c r="R14" s="10">
        <v>42000</v>
      </c>
      <c r="S14" s="11">
        <f t="shared" si="1"/>
        <v>9366000</v>
      </c>
      <c r="T14" s="11">
        <f>VLOOKUP(B14,'[1]Tranche 1 Actual 2024'!$B$12:$R$152,17,FALSE)</f>
        <v>2998800</v>
      </c>
      <c r="U14" s="11">
        <f>VLOOKUP(B14,'[1]Tranche 2 Actual 2024'!$B$12:$X$135,23,FALSE)</f>
        <v>2998800</v>
      </c>
      <c r="V14" s="11">
        <f t="shared" si="2"/>
        <v>3368400</v>
      </c>
      <c r="W14" s="11"/>
      <c r="X14" s="11">
        <f t="shared" si="3"/>
        <v>3368400</v>
      </c>
      <c r="Y14" s="12">
        <f t="shared" si="4"/>
        <v>3368400</v>
      </c>
      <c r="Z14" s="12" t="s">
        <v>39</v>
      </c>
    </row>
    <row r="15" spans="1:26" x14ac:dyDescent="0.25">
      <c r="A15" s="6">
        <v>13</v>
      </c>
      <c r="B15" s="18" t="s">
        <v>96</v>
      </c>
      <c r="C15" s="7" t="s">
        <v>97</v>
      </c>
      <c r="D15" s="7" t="s">
        <v>42</v>
      </c>
      <c r="E15" s="7" t="s">
        <v>60</v>
      </c>
      <c r="F15" s="7" t="s">
        <v>49</v>
      </c>
      <c r="G15" s="7" t="s">
        <v>50</v>
      </c>
      <c r="H15" s="7" t="s">
        <v>33</v>
      </c>
      <c r="I15" s="7" t="s">
        <v>34</v>
      </c>
      <c r="J15" s="7" t="s">
        <v>98</v>
      </c>
      <c r="K15" s="7" t="s">
        <v>99</v>
      </c>
      <c r="L15" s="7" t="s">
        <v>1</v>
      </c>
      <c r="M15" s="8" t="s">
        <v>37</v>
      </c>
      <c r="N15" s="7" t="s">
        <v>38</v>
      </c>
      <c r="O15" s="9">
        <v>122</v>
      </c>
      <c r="P15" s="9">
        <v>1</v>
      </c>
      <c r="Q15" s="9">
        <f t="shared" si="0"/>
        <v>121</v>
      </c>
      <c r="R15" s="10">
        <v>42000</v>
      </c>
      <c r="S15" s="11">
        <f t="shared" si="1"/>
        <v>5082000</v>
      </c>
      <c r="T15" s="11">
        <f>VLOOKUP(B15,'[1]Tranche 1 Actual 2024'!$B$12:$R$152,17,FALSE)</f>
        <v>1310400</v>
      </c>
      <c r="U15" s="11">
        <f>VLOOKUP(B15,'[1]Tranche 2 Actual 2024'!$B$12:$X$135,23,FALSE)</f>
        <v>1310400</v>
      </c>
      <c r="V15" s="11">
        <f t="shared" si="2"/>
        <v>2461200</v>
      </c>
      <c r="W15" s="11"/>
      <c r="X15" s="11">
        <f t="shared" si="3"/>
        <v>2461200</v>
      </c>
      <c r="Y15" s="12">
        <f t="shared" si="4"/>
        <v>2461200</v>
      </c>
      <c r="Z15" s="12" t="s">
        <v>39</v>
      </c>
    </row>
    <row r="16" spans="1:26" x14ac:dyDescent="0.25">
      <c r="A16" s="6">
        <v>14</v>
      </c>
      <c r="B16" s="18" t="s">
        <v>100</v>
      </c>
      <c r="C16" s="7" t="s">
        <v>101</v>
      </c>
      <c r="D16" s="7" t="s">
        <v>29</v>
      </c>
      <c r="E16" s="7" t="s">
        <v>30</v>
      </c>
      <c r="F16" s="7" t="s">
        <v>31</v>
      </c>
      <c r="G16" s="7" t="s">
        <v>32</v>
      </c>
      <c r="H16" s="7" t="s">
        <v>33</v>
      </c>
      <c r="I16" s="7" t="s">
        <v>34</v>
      </c>
      <c r="J16" s="7" t="s">
        <v>102</v>
      </c>
      <c r="K16" s="7" t="s">
        <v>103</v>
      </c>
      <c r="L16" s="7" t="s">
        <v>1</v>
      </c>
      <c r="M16" s="8" t="s">
        <v>37</v>
      </c>
      <c r="N16" s="7" t="s">
        <v>38</v>
      </c>
      <c r="O16" s="9">
        <v>213</v>
      </c>
      <c r="P16" s="9">
        <v>0</v>
      </c>
      <c r="Q16" s="9">
        <f t="shared" si="0"/>
        <v>213</v>
      </c>
      <c r="R16" s="10">
        <v>42000</v>
      </c>
      <c r="S16" s="11">
        <f t="shared" si="1"/>
        <v>8946000</v>
      </c>
      <c r="T16" s="11">
        <f>VLOOKUP(B16,'[1]Tranche 1 Actual 2024'!$B$12:$R$152,17,FALSE)</f>
        <v>2179800</v>
      </c>
      <c r="U16" s="11">
        <f>VLOOKUP(B16,'[1]Tranche 2 Actual 2024'!$B$12:$X$135,23,FALSE)</f>
        <v>2179800</v>
      </c>
      <c r="V16" s="11">
        <f t="shared" si="2"/>
        <v>4586400</v>
      </c>
      <c r="W16" s="11"/>
      <c r="X16" s="11">
        <f t="shared" si="3"/>
        <v>4586400</v>
      </c>
      <c r="Y16" s="12">
        <f t="shared" si="4"/>
        <v>4586400</v>
      </c>
      <c r="Z16" s="12" t="s">
        <v>39</v>
      </c>
    </row>
    <row r="17" spans="1:26" x14ac:dyDescent="0.25">
      <c r="A17" s="6">
        <v>15</v>
      </c>
      <c r="B17" s="18" t="s">
        <v>104</v>
      </c>
      <c r="C17" s="7" t="s">
        <v>105</v>
      </c>
      <c r="D17" s="7" t="s">
        <v>29</v>
      </c>
      <c r="E17" s="7" t="s">
        <v>106</v>
      </c>
      <c r="F17" s="7" t="s">
        <v>49</v>
      </c>
      <c r="G17" s="7" t="s">
        <v>50</v>
      </c>
      <c r="H17" s="7" t="s">
        <v>33</v>
      </c>
      <c r="I17" s="7" t="s">
        <v>34</v>
      </c>
      <c r="J17" s="7" t="s">
        <v>107</v>
      </c>
      <c r="K17" s="7" t="s">
        <v>108</v>
      </c>
      <c r="L17" s="7" t="s">
        <v>1</v>
      </c>
      <c r="M17" s="8" t="s">
        <v>37</v>
      </c>
      <c r="N17" s="7" t="s">
        <v>38</v>
      </c>
      <c r="O17" s="9">
        <v>81</v>
      </c>
      <c r="P17" s="9">
        <v>0</v>
      </c>
      <c r="Q17" s="9">
        <f t="shared" si="0"/>
        <v>81</v>
      </c>
      <c r="R17" s="10">
        <v>42000</v>
      </c>
      <c r="S17" s="11">
        <f t="shared" si="1"/>
        <v>3402000</v>
      </c>
      <c r="T17" s="11"/>
      <c r="U17" s="11"/>
      <c r="V17" s="11">
        <f t="shared" si="2"/>
        <v>3402000</v>
      </c>
      <c r="W17" s="11"/>
      <c r="X17" s="11">
        <f t="shared" si="3"/>
        <v>3402000</v>
      </c>
      <c r="Y17" s="12">
        <f t="shared" si="4"/>
        <v>3402000</v>
      </c>
      <c r="Z17" s="12" t="s">
        <v>109</v>
      </c>
    </row>
    <row r="18" spans="1:26" x14ac:dyDescent="0.25">
      <c r="A18" s="6">
        <v>16</v>
      </c>
      <c r="B18" s="18" t="s">
        <v>110</v>
      </c>
      <c r="C18" s="7" t="s">
        <v>111</v>
      </c>
      <c r="D18" s="7" t="s">
        <v>29</v>
      </c>
      <c r="E18" s="7" t="s">
        <v>30</v>
      </c>
      <c r="F18" s="7" t="s">
        <v>31</v>
      </c>
      <c r="G18" s="7" t="s">
        <v>32</v>
      </c>
      <c r="H18" s="7" t="s">
        <v>33</v>
      </c>
      <c r="I18" s="7" t="s">
        <v>34</v>
      </c>
      <c r="J18" s="7" t="s">
        <v>112</v>
      </c>
      <c r="K18" s="7" t="s">
        <v>113</v>
      </c>
      <c r="L18" s="7" t="s">
        <v>1</v>
      </c>
      <c r="M18" s="8" t="s">
        <v>37</v>
      </c>
      <c r="N18" s="7" t="s">
        <v>38</v>
      </c>
      <c r="O18" s="9">
        <v>105</v>
      </c>
      <c r="P18" s="9">
        <v>0</v>
      </c>
      <c r="Q18" s="9">
        <f t="shared" si="0"/>
        <v>105</v>
      </c>
      <c r="R18" s="10">
        <v>42000</v>
      </c>
      <c r="S18" s="11">
        <f t="shared" si="1"/>
        <v>4410000</v>
      </c>
      <c r="T18" s="11">
        <f>VLOOKUP(B18,'[1]Tranche 1 Actual 2024'!$B$12:$R$152,17,FALSE)</f>
        <v>982800</v>
      </c>
      <c r="U18" s="11">
        <f>VLOOKUP(B18,'[1]Tranche 2 Actual 2024'!$B$12:$X$135,23,FALSE)</f>
        <v>982800</v>
      </c>
      <c r="V18" s="11">
        <f t="shared" si="2"/>
        <v>2444400</v>
      </c>
      <c r="W18" s="11"/>
      <c r="X18" s="11">
        <f t="shared" si="3"/>
        <v>2444400</v>
      </c>
      <c r="Y18" s="12">
        <f t="shared" si="4"/>
        <v>2444400</v>
      </c>
      <c r="Z18" s="12" t="s">
        <v>39</v>
      </c>
    </row>
    <row r="19" spans="1:26" x14ac:dyDescent="0.25">
      <c r="A19" s="6">
        <v>17</v>
      </c>
      <c r="B19" s="18" t="s">
        <v>114</v>
      </c>
      <c r="C19" s="7" t="s">
        <v>115</v>
      </c>
      <c r="D19" s="7" t="s">
        <v>29</v>
      </c>
      <c r="E19" s="7" t="s">
        <v>30</v>
      </c>
      <c r="F19" s="7" t="s">
        <v>31</v>
      </c>
      <c r="G19" s="7" t="s">
        <v>32</v>
      </c>
      <c r="H19" s="7" t="s">
        <v>116</v>
      </c>
      <c r="I19" s="7" t="s">
        <v>34</v>
      </c>
      <c r="J19" s="7" t="s">
        <v>117</v>
      </c>
      <c r="K19" s="7" t="s">
        <v>118</v>
      </c>
      <c r="L19" s="7" t="s">
        <v>1</v>
      </c>
      <c r="M19" s="8" t="s">
        <v>37</v>
      </c>
      <c r="N19" s="7" t="s">
        <v>38</v>
      </c>
      <c r="O19" s="9">
        <v>194</v>
      </c>
      <c r="P19" s="9">
        <v>0</v>
      </c>
      <c r="Q19" s="9">
        <f t="shared" si="0"/>
        <v>194</v>
      </c>
      <c r="R19" s="10">
        <v>42000</v>
      </c>
      <c r="S19" s="11">
        <f t="shared" si="1"/>
        <v>8148000</v>
      </c>
      <c r="T19" s="11">
        <f>VLOOKUP(B19,'[1]Tranche 1 Actual 2024'!$B$12:$R$152,17,FALSE)</f>
        <v>1688400</v>
      </c>
      <c r="U19" s="11">
        <f>VLOOKUP(B19,'[1]Tranche 2 Actual 2024'!$B$12:$X$135,23,FALSE)</f>
        <v>1688400</v>
      </c>
      <c r="V19" s="11">
        <f t="shared" si="2"/>
        <v>4771200</v>
      </c>
      <c r="W19" s="11"/>
      <c r="X19" s="11">
        <f t="shared" si="3"/>
        <v>4771200</v>
      </c>
      <c r="Y19" s="12">
        <f t="shared" si="4"/>
        <v>4771200</v>
      </c>
      <c r="Z19" s="12" t="s">
        <v>39</v>
      </c>
    </row>
    <row r="20" spans="1:26" x14ac:dyDescent="0.25">
      <c r="A20" s="6">
        <v>18</v>
      </c>
      <c r="B20" s="18" t="s">
        <v>119</v>
      </c>
      <c r="C20" s="7" t="s">
        <v>120</v>
      </c>
      <c r="D20" s="7" t="s">
        <v>29</v>
      </c>
      <c r="E20" s="7" t="s">
        <v>106</v>
      </c>
      <c r="F20" s="7" t="s">
        <v>49</v>
      </c>
      <c r="G20" s="7" t="s">
        <v>50</v>
      </c>
      <c r="H20" s="7" t="s">
        <v>69</v>
      </c>
      <c r="I20" s="7" t="s">
        <v>34</v>
      </c>
      <c r="J20" s="7" t="s">
        <v>121</v>
      </c>
      <c r="K20" s="7" t="s">
        <v>122</v>
      </c>
      <c r="L20" s="7" t="s">
        <v>1</v>
      </c>
      <c r="M20" s="8" t="s">
        <v>37</v>
      </c>
      <c r="N20" s="7" t="s">
        <v>38</v>
      </c>
      <c r="O20" s="9">
        <v>109</v>
      </c>
      <c r="P20" s="9">
        <v>0</v>
      </c>
      <c r="Q20" s="9">
        <f t="shared" si="0"/>
        <v>109</v>
      </c>
      <c r="R20" s="10">
        <v>42000</v>
      </c>
      <c r="S20" s="11">
        <f t="shared" si="1"/>
        <v>4578000</v>
      </c>
      <c r="T20" s="11">
        <f>VLOOKUP(B20,'[1]Tranche 1 Actual 2024'!$B$12:$R$152,17,FALSE)</f>
        <v>1083600</v>
      </c>
      <c r="U20" s="11">
        <f>VLOOKUP(B20,'[1]Tranche 2 Actual 2024'!$B$12:$X$135,23,FALSE)</f>
        <v>1083600</v>
      </c>
      <c r="V20" s="11">
        <f t="shared" si="2"/>
        <v>2410800</v>
      </c>
      <c r="W20" s="11"/>
      <c r="X20" s="11">
        <f t="shared" si="3"/>
        <v>2410800</v>
      </c>
      <c r="Y20" s="12">
        <f t="shared" si="4"/>
        <v>2410800</v>
      </c>
      <c r="Z20" s="12" t="s">
        <v>39</v>
      </c>
    </row>
    <row r="21" spans="1:26" x14ac:dyDescent="0.25">
      <c r="A21" s="6">
        <v>19</v>
      </c>
      <c r="B21" s="19" t="s">
        <v>123</v>
      </c>
      <c r="C21" s="7" t="s">
        <v>124</v>
      </c>
      <c r="D21" s="7" t="s">
        <v>29</v>
      </c>
      <c r="E21" s="7" t="s">
        <v>30</v>
      </c>
      <c r="F21" s="7" t="s">
        <v>31</v>
      </c>
      <c r="G21" s="7" t="s">
        <v>32</v>
      </c>
      <c r="H21" s="7" t="s">
        <v>69</v>
      </c>
      <c r="I21" s="7" t="s">
        <v>34</v>
      </c>
      <c r="J21" s="7" t="s">
        <v>125</v>
      </c>
      <c r="K21" s="7" t="s">
        <v>126</v>
      </c>
      <c r="L21" s="7" t="s">
        <v>90</v>
      </c>
      <c r="M21" s="8" t="s">
        <v>37</v>
      </c>
      <c r="N21" s="7" t="s">
        <v>91</v>
      </c>
      <c r="O21" s="9">
        <v>117</v>
      </c>
      <c r="P21" s="9">
        <v>0</v>
      </c>
      <c r="Q21" s="9">
        <f t="shared" si="0"/>
        <v>117</v>
      </c>
      <c r="R21" s="10">
        <v>42000</v>
      </c>
      <c r="S21" s="11">
        <f t="shared" si="1"/>
        <v>4914000</v>
      </c>
      <c r="T21" s="11">
        <f>VLOOKUP(B21,'[1]Tranche 1 Actual 2024'!$B$12:$R$152,17,FALSE)</f>
        <v>1234800</v>
      </c>
      <c r="U21" s="11">
        <f>VLOOKUP(B21,'[1]Tranche 2 Actual 2024'!$B$12:$X$135,23,FALSE)</f>
        <v>1234800</v>
      </c>
      <c r="V21" s="11">
        <f t="shared" si="2"/>
        <v>2444400</v>
      </c>
      <c r="W21" s="11"/>
      <c r="X21" s="11">
        <f t="shared" si="3"/>
        <v>2444400</v>
      </c>
      <c r="Y21" s="12">
        <f t="shared" si="4"/>
        <v>2444400</v>
      </c>
      <c r="Z21" s="12" t="s">
        <v>39</v>
      </c>
    </row>
    <row r="22" spans="1:26" x14ac:dyDescent="0.25">
      <c r="A22" s="6">
        <v>20</v>
      </c>
      <c r="B22" s="19" t="s">
        <v>127</v>
      </c>
      <c r="C22" s="7" t="s">
        <v>128</v>
      </c>
      <c r="D22" s="7" t="s">
        <v>29</v>
      </c>
      <c r="E22" s="7" t="s">
        <v>30</v>
      </c>
      <c r="F22" s="7" t="s">
        <v>31</v>
      </c>
      <c r="G22" s="7" t="s">
        <v>32</v>
      </c>
      <c r="H22" s="7" t="s">
        <v>69</v>
      </c>
      <c r="I22" s="7" t="s">
        <v>34</v>
      </c>
      <c r="J22" s="7" t="s">
        <v>129</v>
      </c>
      <c r="K22" s="7" t="s">
        <v>130</v>
      </c>
      <c r="L22" s="7" t="s">
        <v>90</v>
      </c>
      <c r="M22" s="8" t="s">
        <v>37</v>
      </c>
      <c r="N22" s="7" t="s">
        <v>91</v>
      </c>
      <c r="O22" s="9">
        <v>128</v>
      </c>
      <c r="P22" s="9">
        <v>0</v>
      </c>
      <c r="Q22" s="9">
        <f t="shared" si="0"/>
        <v>128</v>
      </c>
      <c r="R22" s="10">
        <v>42000</v>
      </c>
      <c r="S22" s="11">
        <f t="shared" si="1"/>
        <v>5376000</v>
      </c>
      <c r="T22" s="11">
        <f>VLOOKUP(B22,'[1]Tranche 1 Actual 2024'!$B$12:$R$152,17,FALSE)</f>
        <v>1587600</v>
      </c>
      <c r="U22" s="11">
        <f>VLOOKUP(B22,'[1]Tranche 2 Actual 2024'!$B$12:$X$135,23,FALSE)</f>
        <v>1587600</v>
      </c>
      <c r="V22" s="11">
        <f t="shared" si="2"/>
        <v>2200800</v>
      </c>
      <c r="W22" s="11"/>
      <c r="X22" s="11">
        <f t="shared" si="3"/>
        <v>2200800</v>
      </c>
      <c r="Y22" s="12">
        <f t="shared" si="4"/>
        <v>2200800</v>
      </c>
      <c r="Z22" s="12" t="s">
        <v>39</v>
      </c>
    </row>
    <row r="23" spans="1:26" x14ac:dyDescent="0.25">
      <c r="A23" s="6">
        <v>21</v>
      </c>
      <c r="B23" s="18" t="s">
        <v>132</v>
      </c>
      <c r="C23" s="7" t="s">
        <v>133</v>
      </c>
      <c r="D23" s="7" t="s">
        <v>29</v>
      </c>
      <c r="E23" s="7" t="s">
        <v>134</v>
      </c>
      <c r="F23" s="7" t="s">
        <v>49</v>
      </c>
      <c r="G23" s="7" t="s">
        <v>50</v>
      </c>
      <c r="H23" s="7" t="s">
        <v>135</v>
      </c>
      <c r="I23" s="7" t="s">
        <v>136</v>
      </c>
      <c r="J23" s="7" t="s">
        <v>137</v>
      </c>
      <c r="K23" s="7" t="s">
        <v>138</v>
      </c>
      <c r="L23" s="7" t="s">
        <v>1</v>
      </c>
      <c r="M23" s="8" t="s">
        <v>37</v>
      </c>
      <c r="N23" s="7" t="s">
        <v>38</v>
      </c>
      <c r="O23" s="9">
        <v>120</v>
      </c>
      <c r="P23" s="9">
        <v>16</v>
      </c>
      <c r="Q23" s="9">
        <f t="shared" ref="Q23:Q81" si="5">O23-P23</f>
        <v>104</v>
      </c>
      <c r="R23" s="10">
        <v>42000</v>
      </c>
      <c r="S23" s="11">
        <f t="shared" ref="S23:S81" si="6">Q23*R23</f>
        <v>4368000</v>
      </c>
      <c r="T23" s="11">
        <f>VLOOKUP(B23,'[2]Tranche 1 Actual 2024'!$B$12:$R$152,17,FALSE)</f>
        <v>1537200</v>
      </c>
      <c r="U23" s="11">
        <f>VLOOKUP(B23,'[2]Tranche 2 Actual 2024'!$B$12:$X$135,23,FALSE)</f>
        <v>1537200</v>
      </c>
      <c r="V23" s="11">
        <f t="shared" ref="V23:V81" si="7">S23-T23-U23</f>
        <v>1293600</v>
      </c>
      <c r="W23" s="11"/>
      <c r="X23" s="11">
        <f t="shared" ref="X23:X81" si="8">V23-W23</f>
        <v>1293600</v>
      </c>
      <c r="Y23" s="12">
        <v>1293600</v>
      </c>
      <c r="Z23" s="12" t="s">
        <v>39</v>
      </c>
    </row>
    <row r="24" spans="1:26" x14ac:dyDescent="0.25">
      <c r="A24" s="6">
        <v>22</v>
      </c>
      <c r="B24" s="18" t="s">
        <v>139</v>
      </c>
      <c r="C24" s="7" t="s">
        <v>140</v>
      </c>
      <c r="D24" s="7" t="s">
        <v>29</v>
      </c>
      <c r="E24" s="7" t="s">
        <v>141</v>
      </c>
      <c r="F24" s="7" t="s">
        <v>49</v>
      </c>
      <c r="G24" s="7" t="s">
        <v>50</v>
      </c>
      <c r="H24" s="7" t="s">
        <v>142</v>
      </c>
      <c r="I24" s="7" t="s">
        <v>136</v>
      </c>
      <c r="J24" s="7" t="s">
        <v>143</v>
      </c>
      <c r="K24" s="7" t="s">
        <v>144</v>
      </c>
      <c r="L24" s="7" t="s">
        <v>1</v>
      </c>
      <c r="M24" s="8" t="s">
        <v>37</v>
      </c>
      <c r="N24" s="7" t="s">
        <v>38</v>
      </c>
      <c r="O24" s="9">
        <v>109</v>
      </c>
      <c r="P24" s="9">
        <v>17</v>
      </c>
      <c r="Q24" s="9">
        <f t="shared" si="5"/>
        <v>92</v>
      </c>
      <c r="R24" s="10">
        <v>42000</v>
      </c>
      <c r="S24" s="11">
        <f t="shared" si="6"/>
        <v>3864000</v>
      </c>
      <c r="T24" s="11">
        <f>VLOOKUP(B24,'[2]Tranche 1 Actual 2024'!$B$12:$R$152,17,FALSE)</f>
        <v>1033200</v>
      </c>
      <c r="U24" s="11">
        <f>VLOOKUP(B24,'[2]Tranche 2 Actual 2024'!$B$12:$X$135,23,FALSE)</f>
        <v>1033200</v>
      </c>
      <c r="V24" s="11">
        <f t="shared" si="7"/>
        <v>1797600</v>
      </c>
      <c r="W24" s="11"/>
      <c r="X24" s="11">
        <f t="shared" si="8"/>
        <v>1797600</v>
      </c>
      <c r="Y24" s="12">
        <v>1797600</v>
      </c>
      <c r="Z24" s="12" t="s">
        <v>39</v>
      </c>
    </row>
    <row r="25" spans="1:26" x14ac:dyDescent="0.25">
      <c r="A25" s="6">
        <v>23</v>
      </c>
      <c r="B25" s="18" t="s">
        <v>145</v>
      </c>
      <c r="C25" s="7" t="s">
        <v>146</v>
      </c>
      <c r="D25" s="7" t="s">
        <v>29</v>
      </c>
      <c r="E25" s="7" t="s">
        <v>147</v>
      </c>
      <c r="F25" s="7" t="s">
        <v>31</v>
      </c>
      <c r="G25" s="7" t="s">
        <v>32</v>
      </c>
      <c r="H25" s="7" t="s">
        <v>148</v>
      </c>
      <c r="I25" s="7" t="s">
        <v>136</v>
      </c>
      <c r="J25" s="7" t="s">
        <v>149</v>
      </c>
      <c r="K25" s="7" t="s">
        <v>150</v>
      </c>
      <c r="L25" s="7" t="s">
        <v>1</v>
      </c>
      <c r="M25" s="8" t="s">
        <v>151</v>
      </c>
      <c r="N25" s="7" t="s">
        <v>38</v>
      </c>
      <c r="O25" s="9">
        <v>207</v>
      </c>
      <c r="P25" s="9">
        <v>17</v>
      </c>
      <c r="Q25" s="9">
        <f t="shared" si="5"/>
        <v>190</v>
      </c>
      <c r="R25" s="10">
        <v>42000</v>
      </c>
      <c r="S25" s="11">
        <f t="shared" si="6"/>
        <v>7980000</v>
      </c>
      <c r="T25" s="11">
        <f>VLOOKUP(B25,'[2]Tranche 1 Actual 2024'!$B$12:$R$152,17,FALSE)</f>
        <v>2406600</v>
      </c>
      <c r="U25" s="11">
        <f>VLOOKUP(B25,'[2]Tranche 2 Actual 2024'!$B$12:$X$135,23,FALSE)</f>
        <v>2406600</v>
      </c>
      <c r="V25" s="11">
        <f t="shared" si="7"/>
        <v>3166800</v>
      </c>
      <c r="W25" s="11"/>
      <c r="X25" s="11">
        <f t="shared" si="8"/>
        <v>3166800</v>
      </c>
      <c r="Y25" s="12">
        <v>3166800</v>
      </c>
      <c r="Z25" s="12" t="s">
        <v>39</v>
      </c>
    </row>
    <row r="26" spans="1:26" x14ac:dyDescent="0.25">
      <c r="A26" s="6">
        <v>24</v>
      </c>
      <c r="B26" s="18" t="s">
        <v>152</v>
      </c>
      <c r="C26" s="7" t="s">
        <v>153</v>
      </c>
      <c r="D26" s="7" t="s">
        <v>29</v>
      </c>
      <c r="E26" s="7" t="s">
        <v>147</v>
      </c>
      <c r="F26" s="7" t="s">
        <v>31</v>
      </c>
      <c r="G26" s="7" t="s">
        <v>32</v>
      </c>
      <c r="H26" s="7" t="s">
        <v>135</v>
      </c>
      <c r="I26" s="7" t="s">
        <v>136</v>
      </c>
      <c r="J26" s="7" t="s">
        <v>154</v>
      </c>
      <c r="K26" s="7" t="s">
        <v>155</v>
      </c>
      <c r="L26" s="7" t="s">
        <v>1</v>
      </c>
      <c r="M26" s="8" t="s">
        <v>37</v>
      </c>
      <c r="N26" s="7" t="s">
        <v>38</v>
      </c>
      <c r="O26" s="9">
        <v>207</v>
      </c>
      <c r="P26" s="9">
        <v>1</v>
      </c>
      <c r="Q26" s="9">
        <f t="shared" si="5"/>
        <v>206</v>
      </c>
      <c r="R26" s="10">
        <v>42000</v>
      </c>
      <c r="S26" s="11">
        <f t="shared" si="6"/>
        <v>8652000</v>
      </c>
      <c r="T26" s="11">
        <f>VLOOKUP(B26,'[2]Tranche 1 Actual 2024'!$B$12:$R$152,17,FALSE)</f>
        <v>2280600</v>
      </c>
      <c r="U26" s="11">
        <f>VLOOKUP(B26,'[2]Tranche 2 Actual 2024'!$B$12:$X$135,23,FALSE)</f>
        <v>2280600</v>
      </c>
      <c r="V26" s="11">
        <f t="shared" si="7"/>
        <v>4090800</v>
      </c>
      <c r="W26" s="11"/>
      <c r="X26" s="11">
        <f t="shared" si="8"/>
        <v>4090800</v>
      </c>
      <c r="Y26" s="12">
        <v>4090800</v>
      </c>
      <c r="Z26" s="12" t="s">
        <v>39</v>
      </c>
    </row>
    <row r="27" spans="1:26" x14ac:dyDescent="0.25">
      <c r="A27" s="6">
        <v>25</v>
      </c>
      <c r="B27" s="18" t="s">
        <v>156</v>
      </c>
      <c r="C27" s="7" t="s">
        <v>157</v>
      </c>
      <c r="D27" s="7" t="s">
        <v>29</v>
      </c>
      <c r="E27" s="7" t="s">
        <v>158</v>
      </c>
      <c r="F27" s="7" t="s">
        <v>49</v>
      </c>
      <c r="G27" s="7" t="s">
        <v>50</v>
      </c>
      <c r="H27" s="7" t="s">
        <v>135</v>
      </c>
      <c r="I27" s="7" t="s">
        <v>136</v>
      </c>
      <c r="J27" s="7" t="s">
        <v>159</v>
      </c>
      <c r="K27" s="7" t="s">
        <v>160</v>
      </c>
      <c r="L27" s="7" t="s">
        <v>1</v>
      </c>
      <c r="M27" s="8" t="s">
        <v>37</v>
      </c>
      <c r="N27" s="7" t="s">
        <v>53</v>
      </c>
      <c r="O27" s="9">
        <v>164</v>
      </c>
      <c r="P27" s="9">
        <v>11</v>
      </c>
      <c r="Q27" s="9">
        <f t="shared" si="5"/>
        <v>153</v>
      </c>
      <c r="R27" s="10">
        <v>42000</v>
      </c>
      <c r="S27" s="11">
        <f t="shared" si="6"/>
        <v>6426000</v>
      </c>
      <c r="T27" s="11">
        <f>VLOOKUP(B27,'[2]Tranche 1 Actual 2024'!$B$12:$R$152,17,FALSE)</f>
        <v>1839600</v>
      </c>
      <c r="U27" s="11">
        <f>VLOOKUP(B27,'[2]Tranche 2 Actual 2024'!$B$12:$X$135,23,FALSE)</f>
        <v>1839600</v>
      </c>
      <c r="V27" s="11">
        <f t="shared" si="7"/>
        <v>2746800</v>
      </c>
      <c r="W27" s="11"/>
      <c r="X27" s="11">
        <f t="shared" si="8"/>
        <v>2746800</v>
      </c>
      <c r="Y27" s="12">
        <v>2746800</v>
      </c>
      <c r="Z27" s="12" t="s">
        <v>39</v>
      </c>
    </row>
    <row r="28" spans="1:26" x14ac:dyDescent="0.25">
      <c r="A28" s="6">
        <v>26</v>
      </c>
      <c r="B28" s="18" t="s">
        <v>161</v>
      </c>
      <c r="C28" s="7" t="s">
        <v>162</v>
      </c>
      <c r="D28" s="7" t="s">
        <v>29</v>
      </c>
      <c r="E28" s="7" t="s">
        <v>147</v>
      </c>
      <c r="F28" s="7" t="s">
        <v>31</v>
      </c>
      <c r="G28" s="7" t="s">
        <v>32</v>
      </c>
      <c r="H28" s="7" t="s">
        <v>135</v>
      </c>
      <c r="I28" s="7" t="s">
        <v>136</v>
      </c>
      <c r="J28" s="7" t="s">
        <v>163</v>
      </c>
      <c r="K28" s="7" t="s">
        <v>164</v>
      </c>
      <c r="L28" s="7" t="s">
        <v>1</v>
      </c>
      <c r="M28" s="8" t="s">
        <v>151</v>
      </c>
      <c r="N28" s="7" t="s">
        <v>38</v>
      </c>
      <c r="O28" s="9">
        <v>65</v>
      </c>
      <c r="P28" s="9">
        <v>0</v>
      </c>
      <c r="Q28" s="9">
        <f t="shared" si="5"/>
        <v>65</v>
      </c>
      <c r="R28" s="10">
        <v>42000</v>
      </c>
      <c r="S28" s="11">
        <f t="shared" si="6"/>
        <v>2730000</v>
      </c>
      <c r="T28" s="11">
        <f>VLOOKUP(B28,'[2]Tranche 1 Actual 2024'!$B$12:$R$152,17,FALSE)</f>
        <v>567000</v>
      </c>
      <c r="U28" s="11">
        <f>VLOOKUP(B28,'[2]Tranche 2 Actual 2024'!$B$12:$X$135,23,FALSE)</f>
        <v>567000</v>
      </c>
      <c r="V28" s="11">
        <f t="shared" si="7"/>
        <v>1596000</v>
      </c>
      <c r="W28" s="11"/>
      <c r="X28" s="11">
        <f t="shared" si="8"/>
        <v>1596000</v>
      </c>
      <c r="Y28" s="12">
        <v>1596000</v>
      </c>
      <c r="Z28" s="12" t="s">
        <v>39</v>
      </c>
    </row>
    <row r="29" spans="1:26" x14ac:dyDescent="0.25">
      <c r="A29" s="6">
        <v>27</v>
      </c>
      <c r="B29" s="18" t="s">
        <v>165</v>
      </c>
      <c r="C29" s="7" t="s">
        <v>166</v>
      </c>
      <c r="D29" s="7" t="s">
        <v>29</v>
      </c>
      <c r="E29" s="7" t="s">
        <v>141</v>
      </c>
      <c r="F29" s="7" t="s">
        <v>49</v>
      </c>
      <c r="G29" s="7" t="s">
        <v>50</v>
      </c>
      <c r="H29" s="7" t="s">
        <v>135</v>
      </c>
      <c r="I29" s="7" t="s">
        <v>136</v>
      </c>
      <c r="J29" s="7" t="s">
        <v>167</v>
      </c>
      <c r="K29" s="7" t="s">
        <v>168</v>
      </c>
      <c r="L29" s="7" t="s">
        <v>1</v>
      </c>
      <c r="M29" s="8" t="s">
        <v>37</v>
      </c>
      <c r="N29" s="7" t="s">
        <v>45</v>
      </c>
      <c r="O29" s="9">
        <v>419</v>
      </c>
      <c r="P29" s="9">
        <v>26</v>
      </c>
      <c r="Q29" s="9">
        <f t="shared" si="5"/>
        <v>393</v>
      </c>
      <c r="R29" s="10">
        <v>42000</v>
      </c>
      <c r="S29" s="11">
        <f t="shared" si="6"/>
        <v>16506000</v>
      </c>
      <c r="T29" s="11">
        <f>VLOOKUP(B29,'[2]Tranche 1 Actual 2024'!$B$12:$R$152,17,FALSE)</f>
        <v>5279400</v>
      </c>
      <c r="U29" s="11">
        <f>VLOOKUP(B29,'[2]Tranche 2 Actual 2024'!$B$12:$X$135,23,FALSE)</f>
        <v>5279400</v>
      </c>
      <c r="V29" s="11">
        <f t="shared" si="7"/>
        <v>5947200</v>
      </c>
      <c r="W29" s="11"/>
      <c r="X29" s="11">
        <f t="shared" si="8"/>
        <v>5947200</v>
      </c>
      <c r="Y29" s="12">
        <v>5947200</v>
      </c>
      <c r="Z29" s="12" t="s">
        <v>39</v>
      </c>
    </row>
    <row r="30" spans="1:26" x14ac:dyDescent="0.25">
      <c r="A30" s="6">
        <v>28</v>
      </c>
      <c r="B30" s="18" t="s">
        <v>169</v>
      </c>
      <c r="C30" s="7" t="s">
        <v>170</v>
      </c>
      <c r="D30" s="7" t="s">
        <v>42</v>
      </c>
      <c r="E30" s="7" t="s">
        <v>60</v>
      </c>
      <c r="F30" s="7" t="s">
        <v>49</v>
      </c>
      <c r="G30" s="7" t="s">
        <v>50</v>
      </c>
      <c r="H30" s="7" t="s">
        <v>135</v>
      </c>
      <c r="I30" s="7" t="s">
        <v>136</v>
      </c>
      <c r="J30" s="7" t="s">
        <v>171</v>
      </c>
      <c r="K30" s="7" t="s">
        <v>172</v>
      </c>
      <c r="L30" s="7" t="s">
        <v>1</v>
      </c>
      <c r="M30" s="8" t="s">
        <v>37</v>
      </c>
      <c r="N30" s="7" t="s">
        <v>38</v>
      </c>
      <c r="O30" s="9">
        <v>95</v>
      </c>
      <c r="P30" s="9">
        <v>11</v>
      </c>
      <c r="Q30" s="9">
        <f t="shared" si="5"/>
        <v>84</v>
      </c>
      <c r="R30" s="10">
        <v>42000</v>
      </c>
      <c r="S30" s="11">
        <f t="shared" si="6"/>
        <v>3528000</v>
      </c>
      <c r="T30" s="11">
        <f>VLOOKUP(B30,'[2]Tranche 1 Actual 2024'!$B$12:$R$152,17,FALSE)</f>
        <v>1159200</v>
      </c>
      <c r="U30" s="11">
        <f>VLOOKUP(B30,'[2]Tranche 2 Actual 2024'!$B$12:$X$135,23,FALSE)</f>
        <v>1159200</v>
      </c>
      <c r="V30" s="11">
        <f t="shared" si="7"/>
        <v>1209600</v>
      </c>
      <c r="W30" s="11"/>
      <c r="X30" s="11">
        <f t="shared" si="8"/>
        <v>1209600</v>
      </c>
      <c r="Y30" s="12">
        <v>1209600</v>
      </c>
      <c r="Z30" s="12" t="s">
        <v>39</v>
      </c>
    </row>
    <row r="31" spans="1:26" x14ac:dyDescent="0.25">
      <c r="A31" s="6">
        <v>29</v>
      </c>
      <c r="B31" s="18" t="s">
        <v>173</v>
      </c>
      <c r="C31" s="7" t="s">
        <v>174</v>
      </c>
      <c r="D31" s="7" t="s">
        <v>42</v>
      </c>
      <c r="E31" s="7" t="s">
        <v>147</v>
      </c>
      <c r="F31" s="7" t="s">
        <v>31</v>
      </c>
      <c r="G31" s="7" t="s">
        <v>32</v>
      </c>
      <c r="H31" s="7" t="s">
        <v>135</v>
      </c>
      <c r="I31" s="7" t="s">
        <v>136</v>
      </c>
      <c r="J31" s="7" t="s">
        <v>163</v>
      </c>
      <c r="K31" s="7" t="s">
        <v>164</v>
      </c>
      <c r="L31" s="7" t="s">
        <v>1</v>
      </c>
      <c r="M31" s="8" t="s">
        <v>151</v>
      </c>
      <c r="N31" s="7" t="s">
        <v>38</v>
      </c>
      <c r="O31" s="9">
        <v>54</v>
      </c>
      <c r="P31" s="9">
        <v>3</v>
      </c>
      <c r="Q31" s="9">
        <f t="shared" si="5"/>
        <v>51</v>
      </c>
      <c r="R31" s="10">
        <v>42000</v>
      </c>
      <c r="S31" s="11">
        <f t="shared" si="6"/>
        <v>2142000</v>
      </c>
      <c r="T31" s="11">
        <f>VLOOKUP(B31,'[2]Tranche 1 Actual 2024'!$B$12:$R$152,17,FALSE)</f>
        <v>592200</v>
      </c>
      <c r="U31" s="11">
        <f>VLOOKUP(B31,'[2]Tranche 2 Actual 2024'!$B$12:$X$135,23,FALSE)</f>
        <v>592200</v>
      </c>
      <c r="V31" s="11">
        <f t="shared" si="7"/>
        <v>957600</v>
      </c>
      <c r="W31" s="11"/>
      <c r="X31" s="11">
        <f t="shared" si="8"/>
        <v>957600</v>
      </c>
      <c r="Y31" s="12">
        <v>957600</v>
      </c>
      <c r="Z31" s="12" t="s">
        <v>39</v>
      </c>
    </row>
    <row r="32" spans="1:26" x14ac:dyDescent="0.25">
      <c r="A32" s="6">
        <v>30</v>
      </c>
      <c r="B32" s="18" t="s">
        <v>175</v>
      </c>
      <c r="C32" s="7" t="s">
        <v>176</v>
      </c>
      <c r="D32" s="7" t="s">
        <v>29</v>
      </c>
      <c r="E32" s="7" t="s">
        <v>147</v>
      </c>
      <c r="F32" s="7" t="s">
        <v>31</v>
      </c>
      <c r="G32" s="7" t="s">
        <v>32</v>
      </c>
      <c r="H32" s="7" t="s">
        <v>142</v>
      </c>
      <c r="I32" s="7" t="s">
        <v>136</v>
      </c>
      <c r="J32" s="7" t="s">
        <v>177</v>
      </c>
      <c r="K32" s="7" t="s">
        <v>178</v>
      </c>
      <c r="L32" s="7" t="s">
        <v>1</v>
      </c>
      <c r="M32" s="8" t="s">
        <v>37</v>
      </c>
      <c r="N32" s="7" t="s">
        <v>38</v>
      </c>
      <c r="O32" s="9">
        <v>176</v>
      </c>
      <c r="P32" s="9">
        <v>6</v>
      </c>
      <c r="Q32" s="9">
        <f t="shared" si="5"/>
        <v>170</v>
      </c>
      <c r="R32" s="10">
        <v>42000</v>
      </c>
      <c r="S32" s="11">
        <f t="shared" si="6"/>
        <v>7140000</v>
      </c>
      <c r="T32" s="11">
        <f>VLOOKUP(B32,'[2]Tranche 1 Actual 2024'!$B$12:$R$152,17,FALSE)</f>
        <v>1776600</v>
      </c>
      <c r="U32" s="11">
        <f>VLOOKUP(B32,'[2]Tranche 2 Actual 2024'!$B$12:$X$135,23,FALSE)</f>
        <v>1776600</v>
      </c>
      <c r="V32" s="11">
        <f t="shared" si="7"/>
        <v>3586800</v>
      </c>
      <c r="W32" s="11"/>
      <c r="X32" s="11">
        <f t="shared" si="8"/>
        <v>3586800</v>
      </c>
      <c r="Y32" s="12">
        <v>3586800</v>
      </c>
      <c r="Z32" s="12" t="s">
        <v>39</v>
      </c>
    </row>
    <row r="33" spans="1:26" x14ac:dyDescent="0.25">
      <c r="A33" s="6">
        <v>31</v>
      </c>
      <c r="B33" s="18" t="s">
        <v>179</v>
      </c>
      <c r="C33" s="7" t="s">
        <v>180</v>
      </c>
      <c r="D33" s="7" t="s">
        <v>29</v>
      </c>
      <c r="E33" s="7" t="s">
        <v>141</v>
      </c>
      <c r="F33" s="7" t="s">
        <v>49</v>
      </c>
      <c r="G33" s="7" t="s">
        <v>50</v>
      </c>
      <c r="H33" s="7" t="s">
        <v>148</v>
      </c>
      <c r="I33" s="7" t="s">
        <v>136</v>
      </c>
      <c r="J33" s="7" t="s">
        <v>181</v>
      </c>
      <c r="K33" s="7" t="s">
        <v>182</v>
      </c>
      <c r="L33" s="7" t="s">
        <v>1</v>
      </c>
      <c r="M33" s="8" t="s">
        <v>37</v>
      </c>
      <c r="N33" s="7" t="s">
        <v>38</v>
      </c>
      <c r="O33" s="9">
        <v>348</v>
      </c>
      <c r="P33" s="9">
        <v>45</v>
      </c>
      <c r="Q33" s="9">
        <f t="shared" si="5"/>
        <v>303</v>
      </c>
      <c r="R33" s="10">
        <v>42000</v>
      </c>
      <c r="S33" s="11">
        <f t="shared" si="6"/>
        <v>12726000</v>
      </c>
      <c r="T33" s="11">
        <f>VLOOKUP(B33,'[2]Tranche 1 Actual 2024'!$B$12:$R$152,17,FALSE)</f>
        <v>4107600</v>
      </c>
      <c r="U33" s="11">
        <f>VLOOKUP(B33,'[2]Tranche 2 Actual 2024'!$B$12:$X$135,23,FALSE)</f>
        <v>4107600</v>
      </c>
      <c r="V33" s="11">
        <f t="shared" si="7"/>
        <v>4510800</v>
      </c>
      <c r="W33" s="11"/>
      <c r="X33" s="11">
        <f t="shared" si="8"/>
        <v>4510800</v>
      </c>
      <c r="Y33" s="12">
        <v>4510800</v>
      </c>
      <c r="Z33" s="12" t="s">
        <v>39</v>
      </c>
    </row>
    <row r="34" spans="1:26" x14ac:dyDescent="0.25">
      <c r="A34" s="6">
        <v>32</v>
      </c>
      <c r="B34" s="18" t="s">
        <v>183</v>
      </c>
      <c r="C34" s="7" t="s">
        <v>184</v>
      </c>
      <c r="D34" s="7" t="s">
        <v>42</v>
      </c>
      <c r="E34" s="7" t="s">
        <v>60</v>
      </c>
      <c r="F34" s="7" t="s">
        <v>49</v>
      </c>
      <c r="G34" s="7" t="s">
        <v>50</v>
      </c>
      <c r="H34" s="7" t="s">
        <v>148</v>
      </c>
      <c r="I34" s="7" t="s">
        <v>136</v>
      </c>
      <c r="J34" s="7" t="s">
        <v>185</v>
      </c>
      <c r="K34" s="7" t="s">
        <v>186</v>
      </c>
      <c r="L34" s="7" t="s">
        <v>1</v>
      </c>
      <c r="M34" s="8" t="s">
        <v>37</v>
      </c>
      <c r="N34" s="7" t="s">
        <v>53</v>
      </c>
      <c r="O34" s="9">
        <v>388</v>
      </c>
      <c r="P34" s="9">
        <v>23</v>
      </c>
      <c r="Q34" s="9">
        <f t="shared" si="5"/>
        <v>365</v>
      </c>
      <c r="R34" s="10">
        <v>42000</v>
      </c>
      <c r="S34" s="11">
        <f t="shared" si="6"/>
        <v>15330000</v>
      </c>
      <c r="T34" s="11">
        <f>VLOOKUP(B34,'[2]Tranche 1 Actual 2024'!$B$12:$R$152,17,FALSE)</f>
        <v>4006800</v>
      </c>
      <c r="U34" s="11">
        <f>VLOOKUP(B34,'[2]Tranche 2 Actual 2024'!$B$12:$X$135,23,FALSE)</f>
        <v>4006800</v>
      </c>
      <c r="V34" s="11">
        <f t="shared" si="7"/>
        <v>7316400</v>
      </c>
      <c r="W34" s="11"/>
      <c r="X34" s="11">
        <f t="shared" si="8"/>
        <v>7316400</v>
      </c>
      <c r="Y34" s="12">
        <v>7316400</v>
      </c>
      <c r="Z34" s="12" t="s">
        <v>39</v>
      </c>
    </row>
    <row r="35" spans="1:26" x14ac:dyDescent="0.25">
      <c r="A35" s="6">
        <v>33</v>
      </c>
      <c r="B35" s="18" t="s">
        <v>187</v>
      </c>
      <c r="C35" s="7" t="s">
        <v>188</v>
      </c>
      <c r="D35" s="7" t="s">
        <v>29</v>
      </c>
      <c r="E35" s="7" t="s">
        <v>158</v>
      </c>
      <c r="F35" s="7" t="s">
        <v>49</v>
      </c>
      <c r="G35" s="7" t="s">
        <v>50</v>
      </c>
      <c r="H35" s="7" t="s">
        <v>148</v>
      </c>
      <c r="I35" s="7" t="s">
        <v>136</v>
      </c>
      <c r="J35" s="7" t="s">
        <v>189</v>
      </c>
      <c r="K35" s="7" t="s">
        <v>190</v>
      </c>
      <c r="L35" s="7" t="s">
        <v>1</v>
      </c>
      <c r="M35" s="8" t="s">
        <v>37</v>
      </c>
      <c r="N35" s="7" t="s">
        <v>45</v>
      </c>
      <c r="O35" s="9">
        <v>365</v>
      </c>
      <c r="P35" s="9">
        <v>20</v>
      </c>
      <c r="Q35" s="9">
        <f t="shared" si="5"/>
        <v>345</v>
      </c>
      <c r="R35" s="10">
        <v>42000</v>
      </c>
      <c r="S35" s="11">
        <f t="shared" si="6"/>
        <v>14490000</v>
      </c>
      <c r="T35" s="11">
        <f>VLOOKUP(B35,'[2]Tranche 1 Actual 2024'!$B$12:$R$152,17,FALSE)</f>
        <v>4170600</v>
      </c>
      <c r="U35" s="11">
        <f>VLOOKUP(B35,'[2]Tranche 2 Actual 2024'!$B$12:$X$135,23,FALSE)</f>
        <v>4170600</v>
      </c>
      <c r="V35" s="11">
        <f t="shared" si="7"/>
        <v>6148800</v>
      </c>
      <c r="W35" s="11"/>
      <c r="X35" s="11">
        <f t="shared" si="8"/>
        <v>6148800</v>
      </c>
      <c r="Y35" s="12">
        <v>6148800</v>
      </c>
      <c r="Z35" s="12" t="s">
        <v>39</v>
      </c>
    </row>
    <row r="36" spans="1:26" x14ac:dyDescent="0.25">
      <c r="A36" s="6">
        <v>34</v>
      </c>
      <c r="B36" s="18" t="s">
        <v>191</v>
      </c>
      <c r="C36" s="7" t="s">
        <v>192</v>
      </c>
      <c r="D36" s="7" t="s">
        <v>29</v>
      </c>
      <c r="E36" s="7" t="s">
        <v>147</v>
      </c>
      <c r="F36" s="7" t="s">
        <v>31</v>
      </c>
      <c r="G36" s="7" t="s">
        <v>32</v>
      </c>
      <c r="H36" s="7" t="s">
        <v>148</v>
      </c>
      <c r="I36" s="7" t="s">
        <v>136</v>
      </c>
      <c r="J36" s="7" t="s">
        <v>193</v>
      </c>
      <c r="K36" s="7" t="s">
        <v>194</v>
      </c>
      <c r="L36" s="7" t="s">
        <v>1</v>
      </c>
      <c r="M36" s="8" t="s">
        <v>37</v>
      </c>
      <c r="N36" s="7" t="s">
        <v>38</v>
      </c>
      <c r="O36" s="9">
        <v>146</v>
      </c>
      <c r="P36" s="9">
        <v>12</v>
      </c>
      <c r="Q36" s="9">
        <f t="shared" si="5"/>
        <v>134</v>
      </c>
      <c r="R36" s="10">
        <v>42000</v>
      </c>
      <c r="S36" s="11">
        <f t="shared" si="6"/>
        <v>5628000</v>
      </c>
      <c r="T36" s="11">
        <f>VLOOKUP(B36,'[2]Tranche 1 Actual 2024'!$B$12:$R$152,17,FALSE)</f>
        <v>1650600</v>
      </c>
      <c r="U36" s="11">
        <f>VLOOKUP(B36,'[2]Tranche 2 Actual 2024'!$B$12:$X$135,23,FALSE)</f>
        <v>1650600</v>
      </c>
      <c r="V36" s="11">
        <f t="shared" si="7"/>
        <v>2326800</v>
      </c>
      <c r="W36" s="11"/>
      <c r="X36" s="11">
        <f t="shared" si="8"/>
        <v>2326800</v>
      </c>
      <c r="Y36" s="12">
        <v>2326800</v>
      </c>
      <c r="Z36" s="12" t="s">
        <v>39</v>
      </c>
    </row>
    <row r="37" spans="1:26" x14ac:dyDescent="0.25">
      <c r="A37" s="6">
        <v>35</v>
      </c>
      <c r="B37" s="18" t="s">
        <v>195</v>
      </c>
      <c r="C37" s="7" t="s">
        <v>196</v>
      </c>
      <c r="D37" s="7" t="s">
        <v>29</v>
      </c>
      <c r="E37" s="7" t="s">
        <v>141</v>
      </c>
      <c r="F37" s="7" t="s">
        <v>49</v>
      </c>
      <c r="G37" s="7" t="s">
        <v>50</v>
      </c>
      <c r="H37" s="7" t="s">
        <v>148</v>
      </c>
      <c r="I37" s="7" t="s">
        <v>136</v>
      </c>
      <c r="J37" s="7" t="s">
        <v>197</v>
      </c>
      <c r="K37" s="7" t="s">
        <v>198</v>
      </c>
      <c r="L37" s="7" t="s">
        <v>1</v>
      </c>
      <c r="M37" s="8" t="s">
        <v>37</v>
      </c>
      <c r="N37" s="7" t="s">
        <v>38</v>
      </c>
      <c r="O37" s="9">
        <v>168</v>
      </c>
      <c r="P37" s="9">
        <v>20</v>
      </c>
      <c r="Q37" s="9">
        <f t="shared" si="5"/>
        <v>148</v>
      </c>
      <c r="R37" s="10">
        <v>42000</v>
      </c>
      <c r="S37" s="11">
        <f t="shared" si="6"/>
        <v>6216000</v>
      </c>
      <c r="T37" s="11">
        <f>VLOOKUP(B37,'[2]Tranche 1 Actual 2024'!$B$12:$R$152,17,FALSE)</f>
        <v>2217600</v>
      </c>
      <c r="U37" s="11">
        <f>VLOOKUP(B37,'[2]Tranche 2 Actual 2024'!$B$12:$X$135,23,FALSE)</f>
        <v>2217600</v>
      </c>
      <c r="V37" s="11">
        <f t="shared" si="7"/>
        <v>1780800</v>
      </c>
      <c r="W37" s="11"/>
      <c r="X37" s="11">
        <f t="shared" si="8"/>
        <v>1780800</v>
      </c>
      <c r="Y37" s="12">
        <v>1780800</v>
      </c>
      <c r="Z37" s="12" t="s">
        <v>39</v>
      </c>
    </row>
    <row r="38" spans="1:26" x14ac:dyDescent="0.25">
      <c r="A38" s="6">
        <v>36</v>
      </c>
      <c r="B38" s="18" t="s">
        <v>199</v>
      </c>
      <c r="C38" s="7" t="s">
        <v>200</v>
      </c>
      <c r="D38" s="7" t="s">
        <v>29</v>
      </c>
      <c r="E38" s="7" t="s">
        <v>106</v>
      </c>
      <c r="F38" s="7" t="s">
        <v>49</v>
      </c>
      <c r="G38" s="7" t="s">
        <v>50</v>
      </c>
      <c r="H38" s="7" t="s">
        <v>201</v>
      </c>
      <c r="I38" s="7" t="s">
        <v>202</v>
      </c>
      <c r="J38" s="7" t="s">
        <v>203</v>
      </c>
      <c r="K38" s="7" t="s">
        <v>204</v>
      </c>
      <c r="L38" s="7" t="s">
        <v>1</v>
      </c>
      <c r="M38" s="8" t="s">
        <v>37</v>
      </c>
      <c r="N38" s="7" t="s">
        <v>45</v>
      </c>
      <c r="O38" s="9">
        <v>529</v>
      </c>
      <c r="P38" s="9">
        <v>44</v>
      </c>
      <c r="Q38" s="9">
        <f t="shared" si="5"/>
        <v>485</v>
      </c>
      <c r="R38" s="10">
        <v>42000</v>
      </c>
      <c r="S38" s="11">
        <f t="shared" si="6"/>
        <v>20370000</v>
      </c>
      <c r="T38" s="11">
        <f>VLOOKUP(B38,'[3]Tranche 1 Actual 2024'!$B$12:$R$152,17,FALSE)</f>
        <v>5934600</v>
      </c>
      <c r="U38" s="11">
        <f>VLOOKUP(B38,'[3]Tranche 2 Actual 2024'!$B$12:$X$135,23,FALSE)</f>
        <v>5934600</v>
      </c>
      <c r="V38" s="11">
        <f t="shared" si="7"/>
        <v>8500800</v>
      </c>
      <c r="W38" s="11"/>
      <c r="X38" s="11">
        <f t="shared" si="8"/>
        <v>8500800</v>
      </c>
      <c r="Y38" s="12">
        <f t="shared" ref="Y38:Y73" si="9">IF(X38&gt;=0,X38,0)</f>
        <v>8500800</v>
      </c>
      <c r="Z38" s="12" t="s">
        <v>39</v>
      </c>
    </row>
    <row r="39" spans="1:26" x14ac:dyDescent="0.25">
      <c r="A39" s="6">
        <v>37</v>
      </c>
      <c r="B39" s="18" t="s">
        <v>205</v>
      </c>
      <c r="C39" s="7" t="s">
        <v>206</v>
      </c>
      <c r="D39" s="7" t="s">
        <v>29</v>
      </c>
      <c r="E39" s="7" t="s">
        <v>207</v>
      </c>
      <c r="F39" s="7" t="s">
        <v>31</v>
      </c>
      <c r="G39" s="7" t="s">
        <v>32</v>
      </c>
      <c r="H39" s="7" t="s">
        <v>208</v>
      </c>
      <c r="I39" s="7" t="s">
        <v>202</v>
      </c>
      <c r="J39" s="7" t="s">
        <v>209</v>
      </c>
      <c r="K39" s="7" t="s">
        <v>210</v>
      </c>
      <c r="L39" s="7" t="s">
        <v>90</v>
      </c>
      <c r="M39" s="8" t="s">
        <v>37</v>
      </c>
      <c r="N39" s="7" t="s">
        <v>91</v>
      </c>
      <c r="O39" s="9">
        <v>217</v>
      </c>
      <c r="P39" s="9">
        <v>0</v>
      </c>
      <c r="Q39" s="9">
        <f t="shared" si="5"/>
        <v>217</v>
      </c>
      <c r="R39" s="10">
        <v>42000</v>
      </c>
      <c r="S39" s="11">
        <f t="shared" si="6"/>
        <v>9114000</v>
      </c>
      <c r="T39" s="11">
        <f>VLOOKUP(B39,'[3]Tranche 1 Actual 2024'!$B$12:$R$152,17,FALSE)</f>
        <v>2331000</v>
      </c>
      <c r="U39" s="11">
        <f>VLOOKUP(B39,'[3]Tranche 2 Actual 2024'!$B$12:$X$135,23,FALSE)</f>
        <v>2331000</v>
      </c>
      <c r="V39" s="11">
        <f t="shared" si="7"/>
        <v>4452000</v>
      </c>
      <c r="W39" s="11"/>
      <c r="X39" s="11">
        <f t="shared" si="8"/>
        <v>4452000</v>
      </c>
      <c r="Y39" s="12">
        <f t="shared" si="9"/>
        <v>4452000</v>
      </c>
      <c r="Z39" s="12" t="s">
        <v>39</v>
      </c>
    </row>
    <row r="40" spans="1:26" x14ac:dyDescent="0.25">
      <c r="A40" s="6">
        <v>38</v>
      </c>
      <c r="B40" s="18" t="s">
        <v>211</v>
      </c>
      <c r="C40" s="7" t="s">
        <v>212</v>
      </c>
      <c r="D40" s="7" t="s">
        <v>42</v>
      </c>
      <c r="E40" s="7" t="s">
        <v>60</v>
      </c>
      <c r="F40" s="7" t="s">
        <v>49</v>
      </c>
      <c r="G40" s="7" t="s">
        <v>50</v>
      </c>
      <c r="H40" s="7" t="s">
        <v>208</v>
      </c>
      <c r="I40" s="7" t="s">
        <v>202</v>
      </c>
      <c r="J40" s="7" t="s">
        <v>213</v>
      </c>
      <c r="K40" s="7" t="s">
        <v>214</v>
      </c>
      <c r="L40" s="7" t="s">
        <v>1</v>
      </c>
      <c r="M40" s="8" t="s">
        <v>37</v>
      </c>
      <c r="N40" s="7" t="s">
        <v>53</v>
      </c>
      <c r="O40" s="9">
        <v>519</v>
      </c>
      <c r="P40" s="9">
        <v>0</v>
      </c>
      <c r="Q40" s="9">
        <f t="shared" si="5"/>
        <v>519</v>
      </c>
      <c r="R40" s="10">
        <v>42000</v>
      </c>
      <c r="S40" s="11">
        <f t="shared" si="6"/>
        <v>21798000</v>
      </c>
      <c r="T40" s="11">
        <f>VLOOKUP(B40,'[3]Tranche 1 Actual 2024'!$B$12:$R$152,17,FALSE)</f>
        <v>6249600</v>
      </c>
      <c r="U40" s="11">
        <f>VLOOKUP(B40,'[3]Tranche 2 Actual 2024'!$B$12:$X$135,23,FALSE)</f>
        <v>6249600</v>
      </c>
      <c r="V40" s="11">
        <f t="shared" si="7"/>
        <v>9298800</v>
      </c>
      <c r="W40" s="11"/>
      <c r="X40" s="11">
        <f t="shared" si="8"/>
        <v>9298800</v>
      </c>
      <c r="Y40" s="12">
        <f t="shared" si="9"/>
        <v>9298800</v>
      </c>
      <c r="Z40" s="12" t="s">
        <v>39</v>
      </c>
    </row>
    <row r="41" spans="1:26" x14ac:dyDescent="0.25">
      <c r="A41" s="6">
        <v>39</v>
      </c>
      <c r="B41" s="18" t="s">
        <v>215</v>
      </c>
      <c r="C41" s="7" t="s">
        <v>216</v>
      </c>
      <c r="D41" s="7" t="s">
        <v>29</v>
      </c>
      <c r="E41" s="7" t="s">
        <v>207</v>
      </c>
      <c r="F41" s="7" t="s">
        <v>31</v>
      </c>
      <c r="G41" s="7" t="s">
        <v>32</v>
      </c>
      <c r="H41" s="7" t="s">
        <v>208</v>
      </c>
      <c r="I41" s="7" t="s">
        <v>202</v>
      </c>
      <c r="J41" s="7" t="s">
        <v>217</v>
      </c>
      <c r="K41" s="7" t="s">
        <v>218</v>
      </c>
      <c r="L41" s="7" t="s">
        <v>90</v>
      </c>
      <c r="M41" s="8" t="s">
        <v>37</v>
      </c>
      <c r="N41" s="7" t="s">
        <v>91</v>
      </c>
      <c r="O41" s="9">
        <v>80</v>
      </c>
      <c r="P41" s="9">
        <v>0</v>
      </c>
      <c r="Q41" s="9">
        <f t="shared" si="5"/>
        <v>80</v>
      </c>
      <c r="R41" s="10">
        <v>42000</v>
      </c>
      <c r="S41" s="11">
        <f t="shared" si="6"/>
        <v>3360000</v>
      </c>
      <c r="T41" s="11">
        <f>VLOOKUP(B41,'[3]Tranche 1 Actual 2024'!$B$12:$R$152,17,FALSE)</f>
        <v>819000</v>
      </c>
      <c r="U41" s="11">
        <f>VLOOKUP(B41,'[3]Tranche 2 Actual 2024'!$B$12:$X$135,23,FALSE)</f>
        <v>819000</v>
      </c>
      <c r="V41" s="11">
        <f t="shared" si="7"/>
        <v>1722000</v>
      </c>
      <c r="W41" s="11"/>
      <c r="X41" s="11">
        <f t="shared" si="8"/>
        <v>1722000</v>
      </c>
      <c r="Y41" s="12">
        <f t="shared" si="9"/>
        <v>1722000</v>
      </c>
      <c r="Z41" s="12" t="s">
        <v>39</v>
      </c>
    </row>
    <row r="42" spans="1:26" x14ac:dyDescent="0.25">
      <c r="A42" s="6">
        <v>40</v>
      </c>
      <c r="B42" s="18" t="s">
        <v>219</v>
      </c>
      <c r="C42" s="7" t="s">
        <v>220</v>
      </c>
      <c r="D42" s="7" t="s">
        <v>29</v>
      </c>
      <c r="E42" s="7" t="s">
        <v>207</v>
      </c>
      <c r="F42" s="7" t="s">
        <v>31</v>
      </c>
      <c r="G42" s="7" t="s">
        <v>32</v>
      </c>
      <c r="H42" s="7" t="s">
        <v>208</v>
      </c>
      <c r="I42" s="7" t="s">
        <v>202</v>
      </c>
      <c r="J42" s="7" t="s">
        <v>221</v>
      </c>
      <c r="K42" s="7" t="s">
        <v>222</v>
      </c>
      <c r="L42" s="7" t="s">
        <v>90</v>
      </c>
      <c r="M42" s="8" t="s">
        <v>37</v>
      </c>
      <c r="N42" s="7" t="s">
        <v>91</v>
      </c>
      <c r="O42" s="9">
        <v>91</v>
      </c>
      <c r="P42" s="9">
        <v>0</v>
      </c>
      <c r="Q42" s="9">
        <f t="shared" si="5"/>
        <v>91</v>
      </c>
      <c r="R42" s="10">
        <v>42000</v>
      </c>
      <c r="S42" s="11">
        <f t="shared" si="6"/>
        <v>3822000</v>
      </c>
      <c r="T42" s="11">
        <f>VLOOKUP(B42,'[3]Tranche 1 Actual 2024'!$B$12:$R$152,17,FALSE)</f>
        <v>995400</v>
      </c>
      <c r="U42" s="11">
        <f>VLOOKUP(B42,'[3]Tranche 2 Actual 2024'!$B$12:$X$135,23,FALSE)</f>
        <v>995400</v>
      </c>
      <c r="V42" s="11">
        <f t="shared" si="7"/>
        <v>1831200</v>
      </c>
      <c r="W42" s="11"/>
      <c r="X42" s="11">
        <f t="shared" si="8"/>
        <v>1831200</v>
      </c>
      <c r="Y42" s="12">
        <f t="shared" si="9"/>
        <v>1831200</v>
      </c>
      <c r="Z42" s="12" t="s">
        <v>39</v>
      </c>
    </row>
    <row r="43" spans="1:26" x14ac:dyDescent="0.25">
      <c r="A43" s="6">
        <v>41</v>
      </c>
      <c r="B43" s="18" t="s">
        <v>223</v>
      </c>
      <c r="C43" s="7" t="s">
        <v>224</v>
      </c>
      <c r="D43" s="7" t="s">
        <v>29</v>
      </c>
      <c r="E43" s="7" t="s">
        <v>207</v>
      </c>
      <c r="F43" s="7" t="s">
        <v>31</v>
      </c>
      <c r="G43" s="7" t="s">
        <v>32</v>
      </c>
      <c r="H43" s="7" t="s">
        <v>208</v>
      </c>
      <c r="I43" s="7" t="s">
        <v>202</v>
      </c>
      <c r="J43" s="7" t="s">
        <v>225</v>
      </c>
      <c r="K43" s="7" t="s">
        <v>226</v>
      </c>
      <c r="L43" s="7" t="s">
        <v>1</v>
      </c>
      <c r="M43" s="8" t="s">
        <v>37</v>
      </c>
      <c r="N43" s="7" t="s">
        <v>45</v>
      </c>
      <c r="O43" s="9">
        <v>300</v>
      </c>
      <c r="P43" s="9">
        <v>0</v>
      </c>
      <c r="Q43" s="9">
        <f t="shared" si="5"/>
        <v>300</v>
      </c>
      <c r="R43" s="10">
        <v>42000</v>
      </c>
      <c r="S43" s="11">
        <f t="shared" si="6"/>
        <v>12600000</v>
      </c>
      <c r="T43" s="11">
        <f>VLOOKUP(B43,'[3]Tranche 1 Actual 2024'!$B$12:$R$152,17,FALSE)</f>
        <v>3528000</v>
      </c>
      <c r="U43" s="11">
        <f>VLOOKUP(B43,'[3]Tranche 2 Actual 2024'!$B$12:$X$135,23,FALSE)</f>
        <v>3528000</v>
      </c>
      <c r="V43" s="11">
        <f t="shared" si="7"/>
        <v>5544000</v>
      </c>
      <c r="W43" s="11"/>
      <c r="X43" s="11">
        <f t="shared" si="8"/>
        <v>5544000</v>
      </c>
      <c r="Y43" s="12">
        <f t="shared" si="9"/>
        <v>5544000</v>
      </c>
      <c r="Z43" s="12" t="s">
        <v>39</v>
      </c>
    </row>
    <row r="44" spans="1:26" x14ac:dyDescent="0.25">
      <c r="A44" s="6">
        <v>42</v>
      </c>
      <c r="B44" s="18" t="s">
        <v>227</v>
      </c>
      <c r="C44" s="7" t="s">
        <v>228</v>
      </c>
      <c r="D44" s="7" t="s">
        <v>29</v>
      </c>
      <c r="E44" s="7" t="s">
        <v>207</v>
      </c>
      <c r="F44" s="7" t="s">
        <v>31</v>
      </c>
      <c r="G44" s="7" t="s">
        <v>32</v>
      </c>
      <c r="H44" s="7" t="s">
        <v>208</v>
      </c>
      <c r="I44" s="7" t="s">
        <v>202</v>
      </c>
      <c r="J44" s="7" t="s">
        <v>229</v>
      </c>
      <c r="K44" s="7" t="s">
        <v>230</v>
      </c>
      <c r="L44" s="7" t="s">
        <v>90</v>
      </c>
      <c r="M44" s="8" t="s">
        <v>151</v>
      </c>
      <c r="N44" s="7" t="s">
        <v>91</v>
      </c>
      <c r="O44" s="9">
        <v>165</v>
      </c>
      <c r="P44" s="9">
        <v>0</v>
      </c>
      <c r="Q44" s="9">
        <f t="shared" si="5"/>
        <v>165</v>
      </c>
      <c r="R44" s="10">
        <v>42000</v>
      </c>
      <c r="S44" s="11">
        <f t="shared" si="6"/>
        <v>6930000</v>
      </c>
      <c r="T44" s="11">
        <f>VLOOKUP(B44,'[3]Tranche 1 Actual 2024'!$B$12:$R$152,17,FALSE)</f>
        <v>1726200</v>
      </c>
      <c r="U44" s="11">
        <f>VLOOKUP(B44,'[3]Tranche 2 Actual 2024'!$B$12:$X$135,23,FALSE)</f>
        <v>1726200</v>
      </c>
      <c r="V44" s="11">
        <f t="shared" si="7"/>
        <v>3477600</v>
      </c>
      <c r="W44" s="11"/>
      <c r="X44" s="11">
        <f t="shared" si="8"/>
        <v>3477600</v>
      </c>
      <c r="Y44" s="12">
        <f t="shared" si="9"/>
        <v>3477600</v>
      </c>
      <c r="Z44" s="12" t="s">
        <v>39</v>
      </c>
    </row>
    <row r="45" spans="1:26" x14ac:dyDescent="0.25">
      <c r="A45" s="6">
        <v>43</v>
      </c>
      <c r="B45" s="18" t="s">
        <v>231</v>
      </c>
      <c r="C45" s="7" t="s">
        <v>232</v>
      </c>
      <c r="D45" s="7" t="s">
        <v>42</v>
      </c>
      <c r="E45" s="7" t="s">
        <v>207</v>
      </c>
      <c r="F45" s="7" t="s">
        <v>31</v>
      </c>
      <c r="G45" s="7" t="s">
        <v>32</v>
      </c>
      <c r="H45" s="7" t="s">
        <v>208</v>
      </c>
      <c r="I45" s="7" t="s">
        <v>202</v>
      </c>
      <c r="J45" s="7" t="s">
        <v>229</v>
      </c>
      <c r="K45" s="7" t="s">
        <v>230</v>
      </c>
      <c r="L45" s="7" t="s">
        <v>90</v>
      </c>
      <c r="M45" s="8" t="s">
        <v>151</v>
      </c>
      <c r="N45" s="7" t="s">
        <v>91</v>
      </c>
      <c r="O45" s="9">
        <v>122</v>
      </c>
      <c r="P45" s="9">
        <v>0</v>
      </c>
      <c r="Q45" s="9">
        <f t="shared" si="5"/>
        <v>122</v>
      </c>
      <c r="R45" s="10">
        <v>42000</v>
      </c>
      <c r="S45" s="11">
        <f t="shared" si="6"/>
        <v>5124000</v>
      </c>
      <c r="T45" s="11">
        <f>VLOOKUP(B45,'[3]Tranche 1 Actual 2024'!$B$12:$R$152,17,FALSE)</f>
        <v>1083600</v>
      </c>
      <c r="U45" s="11">
        <f>VLOOKUP(B45,'[3]Tranche 2 Actual 2024'!$B$12:$X$135,23,FALSE)</f>
        <v>1083600</v>
      </c>
      <c r="V45" s="11">
        <f t="shared" si="7"/>
        <v>2956800</v>
      </c>
      <c r="W45" s="11"/>
      <c r="X45" s="11">
        <f t="shared" si="8"/>
        <v>2956800</v>
      </c>
      <c r="Y45" s="12">
        <f t="shared" si="9"/>
        <v>2956800</v>
      </c>
      <c r="Z45" s="12" t="s">
        <v>39</v>
      </c>
    </row>
    <row r="46" spans="1:26" x14ac:dyDescent="0.25">
      <c r="A46" s="6">
        <v>44</v>
      </c>
      <c r="B46" s="18" t="s">
        <v>233</v>
      </c>
      <c r="C46" s="7" t="s">
        <v>234</v>
      </c>
      <c r="D46" s="7" t="s">
        <v>42</v>
      </c>
      <c r="E46" s="7" t="s">
        <v>207</v>
      </c>
      <c r="F46" s="7" t="s">
        <v>31</v>
      </c>
      <c r="G46" s="7" t="s">
        <v>32</v>
      </c>
      <c r="H46" s="7" t="s">
        <v>208</v>
      </c>
      <c r="I46" s="7" t="s">
        <v>202</v>
      </c>
      <c r="J46" s="7" t="s">
        <v>235</v>
      </c>
      <c r="K46" s="7" t="s">
        <v>236</v>
      </c>
      <c r="L46" s="7" t="s">
        <v>90</v>
      </c>
      <c r="M46" s="8" t="s">
        <v>37</v>
      </c>
      <c r="N46" s="7" t="s">
        <v>91</v>
      </c>
      <c r="O46" s="9">
        <v>138</v>
      </c>
      <c r="P46" s="9">
        <v>0</v>
      </c>
      <c r="Q46" s="9">
        <f t="shared" si="5"/>
        <v>138</v>
      </c>
      <c r="R46" s="10">
        <v>42000</v>
      </c>
      <c r="S46" s="11">
        <f t="shared" si="6"/>
        <v>5796000</v>
      </c>
      <c r="T46" s="11">
        <f>VLOOKUP(B46,'[3]Tranche 1 Actual 2024'!$B$12:$R$152,17,FALSE)</f>
        <v>1612800</v>
      </c>
      <c r="U46" s="11">
        <f>VLOOKUP(B46,'[3]Tranche 2 Actual 2024'!$B$12:$X$135,23,FALSE)</f>
        <v>1612800</v>
      </c>
      <c r="V46" s="11">
        <f t="shared" si="7"/>
        <v>2570400</v>
      </c>
      <c r="W46" s="11"/>
      <c r="X46" s="11">
        <f t="shared" si="8"/>
        <v>2570400</v>
      </c>
      <c r="Y46" s="12">
        <f t="shared" si="9"/>
        <v>2570400</v>
      </c>
      <c r="Z46" s="12" t="s">
        <v>39</v>
      </c>
    </row>
    <row r="47" spans="1:26" x14ac:dyDescent="0.25">
      <c r="A47" s="6">
        <v>45</v>
      </c>
      <c r="B47" s="18" t="s">
        <v>237</v>
      </c>
      <c r="C47" s="7" t="s">
        <v>238</v>
      </c>
      <c r="D47" s="7" t="s">
        <v>29</v>
      </c>
      <c r="E47" s="7" t="s">
        <v>207</v>
      </c>
      <c r="F47" s="7" t="s">
        <v>31</v>
      </c>
      <c r="G47" s="7" t="s">
        <v>32</v>
      </c>
      <c r="H47" s="7" t="s">
        <v>208</v>
      </c>
      <c r="I47" s="7" t="s">
        <v>202</v>
      </c>
      <c r="J47" s="7" t="s">
        <v>239</v>
      </c>
      <c r="K47" s="7" t="s">
        <v>240</v>
      </c>
      <c r="L47" s="7" t="s">
        <v>1</v>
      </c>
      <c r="M47" s="8" t="s">
        <v>37</v>
      </c>
      <c r="N47" s="7" t="s">
        <v>38</v>
      </c>
      <c r="O47" s="9">
        <v>125</v>
      </c>
      <c r="P47" s="9">
        <v>22</v>
      </c>
      <c r="Q47" s="9">
        <f t="shared" si="5"/>
        <v>103</v>
      </c>
      <c r="R47" s="10">
        <v>42000</v>
      </c>
      <c r="S47" s="11">
        <f t="shared" si="6"/>
        <v>4326000</v>
      </c>
      <c r="T47" s="11">
        <f>VLOOKUP(B47,'[3]Tranche 1 Actual 2024'!$B$12:$R$152,17,FALSE)</f>
        <v>1587600</v>
      </c>
      <c r="U47" s="11">
        <f>VLOOKUP(B47,'[3]Tranche 2 Actual 2024'!$B$12:$X$135,23,FALSE)</f>
        <v>1587600</v>
      </c>
      <c r="V47" s="11">
        <f t="shared" si="7"/>
        <v>1150800</v>
      </c>
      <c r="W47" s="11"/>
      <c r="X47" s="11">
        <f t="shared" si="8"/>
        <v>1150800</v>
      </c>
      <c r="Y47" s="12">
        <f t="shared" si="9"/>
        <v>1150800</v>
      </c>
      <c r="Z47" s="12" t="s">
        <v>39</v>
      </c>
    </row>
    <row r="48" spans="1:26" x14ac:dyDescent="0.25">
      <c r="A48" s="6">
        <v>46</v>
      </c>
      <c r="B48" s="18" t="s">
        <v>241</v>
      </c>
      <c r="C48" s="7" t="s">
        <v>242</v>
      </c>
      <c r="D48" s="7" t="s">
        <v>29</v>
      </c>
      <c r="E48" s="7" t="s">
        <v>207</v>
      </c>
      <c r="F48" s="7" t="s">
        <v>31</v>
      </c>
      <c r="G48" s="7" t="s">
        <v>32</v>
      </c>
      <c r="H48" s="7" t="s">
        <v>208</v>
      </c>
      <c r="I48" s="7" t="s">
        <v>202</v>
      </c>
      <c r="J48" s="7" t="s">
        <v>243</v>
      </c>
      <c r="K48" s="7" t="s">
        <v>244</v>
      </c>
      <c r="L48" s="7" t="s">
        <v>90</v>
      </c>
      <c r="M48" s="8" t="s">
        <v>37</v>
      </c>
      <c r="N48" s="7" t="s">
        <v>91</v>
      </c>
      <c r="O48" s="9">
        <v>102</v>
      </c>
      <c r="P48" s="9">
        <v>0</v>
      </c>
      <c r="Q48" s="9">
        <f t="shared" si="5"/>
        <v>102</v>
      </c>
      <c r="R48" s="10">
        <v>42000</v>
      </c>
      <c r="S48" s="11">
        <f t="shared" si="6"/>
        <v>4284000</v>
      </c>
      <c r="T48" s="11">
        <f>VLOOKUP(B48,'[3]Tranche 1 Actual 2024'!$B$12:$R$152,17,FALSE)</f>
        <v>1423800</v>
      </c>
      <c r="U48" s="11">
        <f>VLOOKUP(B48,'[3]Tranche 2 Actual 2024'!$B$12:$X$135,23,FALSE)</f>
        <v>1423800</v>
      </c>
      <c r="V48" s="11">
        <f t="shared" si="7"/>
        <v>1436400</v>
      </c>
      <c r="W48" s="11"/>
      <c r="X48" s="11">
        <f t="shared" si="8"/>
        <v>1436400</v>
      </c>
      <c r="Y48" s="12">
        <f t="shared" si="9"/>
        <v>1436400</v>
      </c>
      <c r="Z48" s="12" t="s">
        <v>39</v>
      </c>
    </row>
    <row r="49" spans="1:26" x14ac:dyDescent="0.25">
      <c r="A49" s="6">
        <v>47</v>
      </c>
      <c r="B49" s="18" t="s">
        <v>245</v>
      </c>
      <c r="C49" s="7" t="s">
        <v>246</v>
      </c>
      <c r="D49" s="7" t="s">
        <v>29</v>
      </c>
      <c r="E49" s="7" t="s">
        <v>207</v>
      </c>
      <c r="F49" s="7" t="s">
        <v>31</v>
      </c>
      <c r="G49" s="7" t="s">
        <v>32</v>
      </c>
      <c r="H49" s="7" t="s">
        <v>208</v>
      </c>
      <c r="I49" s="7" t="s">
        <v>202</v>
      </c>
      <c r="J49" s="7" t="s">
        <v>247</v>
      </c>
      <c r="K49" s="7" t="s">
        <v>248</v>
      </c>
      <c r="L49" s="7" t="s">
        <v>90</v>
      </c>
      <c r="M49" s="8" t="s">
        <v>37</v>
      </c>
      <c r="N49" s="7" t="s">
        <v>91</v>
      </c>
      <c r="O49" s="9">
        <v>66</v>
      </c>
      <c r="P49" s="9">
        <v>0</v>
      </c>
      <c r="Q49" s="9">
        <f t="shared" si="5"/>
        <v>66</v>
      </c>
      <c r="R49" s="10">
        <v>42000</v>
      </c>
      <c r="S49" s="11">
        <f t="shared" si="6"/>
        <v>2772000</v>
      </c>
      <c r="T49" s="11">
        <f>VLOOKUP(B49,'[3]Tranche 1 Actual 2024'!$B$12:$R$152,17,FALSE)</f>
        <v>743400</v>
      </c>
      <c r="U49" s="11">
        <f>VLOOKUP(B49,'[3]Tranche 2 Actual 2024'!$B$12:$X$135,23,FALSE)</f>
        <v>743400</v>
      </c>
      <c r="V49" s="11">
        <f t="shared" si="7"/>
        <v>1285200</v>
      </c>
      <c r="W49" s="11"/>
      <c r="X49" s="11">
        <f t="shared" si="8"/>
        <v>1285200</v>
      </c>
      <c r="Y49" s="12">
        <f t="shared" si="9"/>
        <v>1285200</v>
      </c>
      <c r="Z49" s="12" t="s">
        <v>39</v>
      </c>
    </row>
    <row r="50" spans="1:26" x14ac:dyDescent="0.25">
      <c r="A50" s="6">
        <v>48</v>
      </c>
      <c r="B50" s="18" t="s">
        <v>249</v>
      </c>
      <c r="C50" s="7" t="s">
        <v>250</v>
      </c>
      <c r="D50" s="7" t="s">
        <v>29</v>
      </c>
      <c r="E50" s="7" t="s">
        <v>207</v>
      </c>
      <c r="F50" s="7" t="s">
        <v>31</v>
      </c>
      <c r="G50" s="7" t="s">
        <v>32</v>
      </c>
      <c r="H50" s="7" t="s">
        <v>208</v>
      </c>
      <c r="I50" s="7" t="s">
        <v>202</v>
      </c>
      <c r="J50" s="7" t="s">
        <v>251</v>
      </c>
      <c r="K50" s="7" t="s">
        <v>252</v>
      </c>
      <c r="L50" s="7" t="s">
        <v>1</v>
      </c>
      <c r="M50" s="8" t="s">
        <v>37</v>
      </c>
      <c r="N50" s="7" t="s">
        <v>45</v>
      </c>
      <c r="O50" s="9">
        <v>1034</v>
      </c>
      <c r="P50" s="9">
        <v>8</v>
      </c>
      <c r="Q50" s="9">
        <f t="shared" si="5"/>
        <v>1026</v>
      </c>
      <c r="R50" s="10">
        <v>42000</v>
      </c>
      <c r="S50" s="11">
        <f t="shared" si="6"/>
        <v>43092000</v>
      </c>
      <c r="T50" s="11">
        <f>VLOOKUP(B50,'[3]Tranche 1 Actual 2024'!$B$12:$R$152,17,FALSE)</f>
        <v>12259800</v>
      </c>
      <c r="U50" s="11">
        <f>VLOOKUP(B50,'[3]Tranche 2 Actual 2024'!$B$12:$X$135,23,FALSE)</f>
        <v>12259800</v>
      </c>
      <c r="V50" s="11">
        <f t="shared" si="7"/>
        <v>18572400</v>
      </c>
      <c r="W50" s="11"/>
      <c r="X50" s="11">
        <v>10000000</v>
      </c>
      <c r="Y50" s="12">
        <f t="shared" si="9"/>
        <v>10000000</v>
      </c>
      <c r="Z50" s="12" t="s">
        <v>39</v>
      </c>
    </row>
    <row r="51" spans="1:26" x14ac:dyDescent="0.25">
      <c r="A51" s="6">
        <v>49</v>
      </c>
      <c r="B51" s="18" t="s">
        <v>253</v>
      </c>
      <c r="C51" s="7" t="s">
        <v>254</v>
      </c>
      <c r="D51" s="7" t="s">
        <v>29</v>
      </c>
      <c r="E51" s="7" t="s">
        <v>207</v>
      </c>
      <c r="F51" s="7" t="s">
        <v>31</v>
      </c>
      <c r="G51" s="7" t="s">
        <v>32</v>
      </c>
      <c r="H51" s="7" t="s">
        <v>208</v>
      </c>
      <c r="I51" s="7" t="s">
        <v>202</v>
      </c>
      <c r="J51" s="7" t="s">
        <v>255</v>
      </c>
      <c r="K51" s="7" t="s">
        <v>256</v>
      </c>
      <c r="L51" s="7" t="s">
        <v>1</v>
      </c>
      <c r="M51" s="8" t="s">
        <v>37</v>
      </c>
      <c r="N51" s="7" t="s">
        <v>45</v>
      </c>
      <c r="O51" s="9">
        <v>696</v>
      </c>
      <c r="P51" s="9">
        <v>26</v>
      </c>
      <c r="Q51" s="9">
        <f t="shared" si="5"/>
        <v>670</v>
      </c>
      <c r="R51" s="10">
        <v>42000</v>
      </c>
      <c r="S51" s="11">
        <f t="shared" si="6"/>
        <v>28140000</v>
      </c>
      <c r="T51" s="11">
        <f>VLOOKUP(B51,'[3]Tranche 1 Actual 2024'!$B$12:$R$152,17,FALSE)</f>
        <v>8152200</v>
      </c>
      <c r="U51" s="11">
        <f>VLOOKUP(B51,'[3]Tranche 2 Actual 2024'!$B$12:$X$135,23,FALSE)</f>
        <v>8152200</v>
      </c>
      <c r="V51" s="11">
        <f t="shared" si="7"/>
        <v>11835600</v>
      </c>
      <c r="W51" s="11"/>
      <c r="X51" s="11">
        <v>8572400</v>
      </c>
      <c r="Y51" s="12">
        <f t="shared" si="9"/>
        <v>8572400</v>
      </c>
      <c r="Z51" s="12" t="s">
        <v>39</v>
      </c>
    </row>
    <row r="52" spans="1:26" x14ac:dyDescent="0.25">
      <c r="A52" s="6">
        <v>50</v>
      </c>
      <c r="B52" s="18" t="s">
        <v>257</v>
      </c>
      <c r="C52" s="7" t="s">
        <v>258</v>
      </c>
      <c r="D52" s="7" t="s">
        <v>29</v>
      </c>
      <c r="E52" s="7" t="s">
        <v>207</v>
      </c>
      <c r="F52" s="7" t="s">
        <v>31</v>
      </c>
      <c r="G52" s="7" t="s">
        <v>32</v>
      </c>
      <c r="H52" s="7" t="s">
        <v>208</v>
      </c>
      <c r="I52" s="7" t="s">
        <v>202</v>
      </c>
      <c r="J52" s="7" t="s">
        <v>259</v>
      </c>
      <c r="K52" s="7" t="s">
        <v>260</v>
      </c>
      <c r="L52" s="7" t="s">
        <v>90</v>
      </c>
      <c r="M52" s="8" t="s">
        <v>37</v>
      </c>
      <c r="N52" s="7" t="s">
        <v>91</v>
      </c>
      <c r="O52" s="9">
        <v>72</v>
      </c>
      <c r="P52" s="9">
        <v>0</v>
      </c>
      <c r="Q52" s="9">
        <f t="shared" si="5"/>
        <v>72</v>
      </c>
      <c r="R52" s="10">
        <v>42000</v>
      </c>
      <c r="S52" s="11">
        <f t="shared" si="6"/>
        <v>3024000</v>
      </c>
      <c r="T52" s="11">
        <f>VLOOKUP(B52,'[3]Tranche 1 Actual 2024'!$B$12:$R$152,17,FALSE)</f>
        <v>919800</v>
      </c>
      <c r="U52" s="11">
        <f>VLOOKUP(B52,'[3]Tranche 2 Actual 2024'!$B$12:$X$135,23,FALSE)</f>
        <v>919800</v>
      </c>
      <c r="V52" s="11">
        <f t="shared" si="7"/>
        <v>1184400</v>
      </c>
      <c r="W52" s="11"/>
      <c r="X52" s="11">
        <f t="shared" si="8"/>
        <v>1184400</v>
      </c>
      <c r="Y52" s="12">
        <f t="shared" si="9"/>
        <v>1184400</v>
      </c>
      <c r="Z52" s="12" t="s">
        <v>39</v>
      </c>
    </row>
    <row r="53" spans="1:26" x14ac:dyDescent="0.25">
      <c r="A53" s="6">
        <v>51</v>
      </c>
      <c r="B53" s="18" t="s">
        <v>261</v>
      </c>
      <c r="C53" s="7" t="s">
        <v>262</v>
      </c>
      <c r="D53" s="7" t="s">
        <v>42</v>
      </c>
      <c r="E53" s="7" t="s">
        <v>60</v>
      </c>
      <c r="F53" s="7" t="s">
        <v>49</v>
      </c>
      <c r="G53" s="7" t="s">
        <v>50</v>
      </c>
      <c r="H53" s="7" t="s">
        <v>208</v>
      </c>
      <c r="I53" s="7" t="s">
        <v>202</v>
      </c>
      <c r="J53" s="7" t="s">
        <v>263</v>
      </c>
      <c r="K53" s="7" t="s">
        <v>264</v>
      </c>
      <c r="L53" s="7" t="s">
        <v>1</v>
      </c>
      <c r="M53" s="8" t="s">
        <v>37</v>
      </c>
      <c r="N53" s="7" t="s">
        <v>53</v>
      </c>
      <c r="O53" s="9">
        <v>264</v>
      </c>
      <c r="P53" s="9">
        <v>0</v>
      </c>
      <c r="Q53" s="9">
        <f t="shared" si="5"/>
        <v>264</v>
      </c>
      <c r="R53" s="10">
        <v>42000</v>
      </c>
      <c r="S53" s="11">
        <f t="shared" si="6"/>
        <v>11088000</v>
      </c>
      <c r="T53" s="11">
        <f>VLOOKUP(B53,'[3]Tranche 1 Actual 2024'!$B$12:$R$152,17,FALSE)</f>
        <v>3238200</v>
      </c>
      <c r="U53" s="11">
        <f>VLOOKUP(B53,'[3]Tranche 2 Actual 2024'!$B$12:$X$135,23,FALSE)</f>
        <v>3238200</v>
      </c>
      <c r="V53" s="11">
        <f t="shared" si="7"/>
        <v>4611600</v>
      </c>
      <c r="W53" s="11"/>
      <c r="X53" s="11">
        <f t="shared" si="8"/>
        <v>4611600</v>
      </c>
      <c r="Y53" s="12">
        <f t="shared" si="9"/>
        <v>4611600</v>
      </c>
      <c r="Z53" s="12" t="s">
        <v>39</v>
      </c>
    </row>
    <row r="54" spans="1:26" x14ac:dyDescent="0.25">
      <c r="A54" s="6">
        <v>52</v>
      </c>
      <c r="B54" s="18" t="s">
        <v>265</v>
      </c>
      <c r="C54" s="7" t="s">
        <v>266</v>
      </c>
      <c r="D54" s="7" t="s">
        <v>29</v>
      </c>
      <c r="E54" s="7" t="s">
        <v>78</v>
      </c>
      <c r="F54" s="7" t="s">
        <v>49</v>
      </c>
      <c r="G54" s="7" t="s">
        <v>50</v>
      </c>
      <c r="H54" s="7" t="s">
        <v>208</v>
      </c>
      <c r="I54" s="7" t="s">
        <v>202</v>
      </c>
      <c r="J54" s="7" t="s">
        <v>267</v>
      </c>
      <c r="K54" s="7" t="s">
        <v>268</v>
      </c>
      <c r="L54" s="7" t="s">
        <v>1</v>
      </c>
      <c r="M54" s="8" t="s">
        <v>37</v>
      </c>
      <c r="N54" s="7" t="s">
        <v>38</v>
      </c>
      <c r="O54" s="9">
        <v>488</v>
      </c>
      <c r="P54" s="9">
        <v>24</v>
      </c>
      <c r="Q54" s="9">
        <f t="shared" si="5"/>
        <v>464</v>
      </c>
      <c r="R54" s="10">
        <v>42000</v>
      </c>
      <c r="S54" s="11">
        <f t="shared" si="6"/>
        <v>19488000</v>
      </c>
      <c r="T54" s="11">
        <f>VLOOKUP(B54,'[3]Tranche 1 Actual 2024'!$B$12:$R$152,17,FALSE)</f>
        <v>4926600</v>
      </c>
      <c r="U54" s="11">
        <f>VLOOKUP(B54,'[3]Tranche 2 Actual 2024'!$B$12:$X$135,23,FALSE)</f>
        <v>4926600</v>
      </c>
      <c r="V54" s="11">
        <f t="shared" si="7"/>
        <v>9634800</v>
      </c>
      <c r="W54" s="11"/>
      <c r="X54" s="11">
        <f t="shared" si="8"/>
        <v>9634800</v>
      </c>
      <c r="Y54" s="12">
        <f t="shared" si="9"/>
        <v>9634800</v>
      </c>
      <c r="Z54" s="12" t="s">
        <v>39</v>
      </c>
    </row>
    <row r="55" spans="1:26" x14ac:dyDescent="0.25">
      <c r="A55" s="6">
        <v>53</v>
      </c>
      <c r="B55" s="18" t="s">
        <v>269</v>
      </c>
      <c r="C55" s="7" t="s">
        <v>270</v>
      </c>
      <c r="D55" s="7" t="s">
        <v>29</v>
      </c>
      <c r="E55" s="7" t="s">
        <v>78</v>
      </c>
      <c r="F55" s="7" t="s">
        <v>49</v>
      </c>
      <c r="G55" s="7" t="s">
        <v>50</v>
      </c>
      <c r="H55" s="7" t="s">
        <v>208</v>
      </c>
      <c r="I55" s="7" t="s">
        <v>202</v>
      </c>
      <c r="J55" s="7" t="s">
        <v>267</v>
      </c>
      <c r="K55" s="7" t="s">
        <v>268</v>
      </c>
      <c r="L55" s="7" t="s">
        <v>1</v>
      </c>
      <c r="M55" s="8" t="s">
        <v>37</v>
      </c>
      <c r="N55" s="7"/>
      <c r="O55" s="9">
        <v>164</v>
      </c>
      <c r="P55" s="9"/>
      <c r="Q55" s="9">
        <f t="shared" si="5"/>
        <v>164</v>
      </c>
      <c r="R55" s="10">
        <v>42000</v>
      </c>
      <c r="S55" s="11">
        <f t="shared" si="6"/>
        <v>6888000</v>
      </c>
      <c r="T55" s="11">
        <f>VLOOKUP(B55,'[3]Tranche 1 Actual 2024'!$B$12:$R$152,17,FALSE)</f>
        <v>793800</v>
      </c>
      <c r="U55" s="11">
        <f>VLOOKUP(B55,'[3]Tranche 2 Actual 2024'!$B$12:$X$135,23,FALSE)</f>
        <v>793800</v>
      </c>
      <c r="V55" s="11">
        <f t="shared" si="7"/>
        <v>5300400</v>
      </c>
      <c r="W55" s="11"/>
      <c r="X55" s="11">
        <f t="shared" si="8"/>
        <v>5300400</v>
      </c>
      <c r="Y55" s="12">
        <f t="shared" si="9"/>
        <v>5300400</v>
      </c>
      <c r="Z55" s="12" t="s">
        <v>39</v>
      </c>
    </row>
    <row r="56" spans="1:26" x14ac:dyDescent="0.25">
      <c r="A56" s="6">
        <v>54</v>
      </c>
      <c r="B56" s="18" t="s">
        <v>271</v>
      </c>
      <c r="C56" s="7" t="s">
        <v>272</v>
      </c>
      <c r="D56" s="7" t="s">
        <v>42</v>
      </c>
      <c r="E56" s="7" t="s">
        <v>60</v>
      </c>
      <c r="F56" s="7" t="s">
        <v>49</v>
      </c>
      <c r="G56" s="7" t="s">
        <v>50</v>
      </c>
      <c r="H56" s="7" t="s">
        <v>273</v>
      </c>
      <c r="I56" s="7" t="s">
        <v>274</v>
      </c>
      <c r="J56" s="7" t="s">
        <v>275</v>
      </c>
      <c r="K56" s="7" t="s">
        <v>276</v>
      </c>
      <c r="L56" s="7" t="s">
        <v>90</v>
      </c>
      <c r="M56" s="8" t="s">
        <v>37</v>
      </c>
      <c r="N56" s="7" t="s">
        <v>91</v>
      </c>
      <c r="O56" s="9">
        <v>163</v>
      </c>
      <c r="P56" s="9">
        <v>0</v>
      </c>
      <c r="Q56" s="9">
        <f t="shared" si="5"/>
        <v>163</v>
      </c>
      <c r="R56" s="10">
        <v>42000</v>
      </c>
      <c r="S56" s="11">
        <f t="shared" si="6"/>
        <v>6846000</v>
      </c>
      <c r="T56" s="11">
        <f>VLOOKUP(B56,'[4]Tranche 1 Actual 2024'!$B$12:$R$152,17,FALSE)</f>
        <v>2016000</v>
      </c>
      <c r="U56" s="11">
        <f>VLOOKUP(B56,'[4]Tranche 2 Actual 2024'!$B$12:$X$135,23,FALSE)</f>
        <v>2016000</v>
      </c>
      <c r="V56" s="11">
        <f t="shared" si="7"/>
        <v>2814000</v>
      </c>
      <c r="W56" s="11"/>
      <c r="X56" s="11">
        <f t="shared" si="8"/>
        <v>2814000</v>
      </c>
      <c r="Y56" s="12">
        <f t="shared" si="9"/>
        <v>2814000</v>
      </c>
      <c r="Z56" s="12" t="s">
        <v>39</v>
      </c>
    </row>
    <row r="57" spans="1:26" x14ac:dyDescent="0.25">
      <c r="A57" s="6">
        <v>55</v>
      </c>
      <c r="B57" s="18" t="s">
        <v>277</v>
      </c>
      <c r="C57" s="7" t="s">
        <v>278</v>
      </c>
      <c r="D57" s="7" t="s">
        <v>29</v>
      </c>
      <c r="E57" s="7" t="s">
        <v>279</v>
      </c>
      <c r="F57" s="7" t="s">
        <v>31</v>
      </c>
      <c r="G57" s="7" t="s">
        <v>32</v>
      </c>
      <c r="H57" s="7" t="s">
        <v>273</v>
      </c>
      <c r="I57" s="7" t="s">
        <v>274</v>
      </c>
      <c r="J57" s="7" t="s">
        <v>280</v>
      </c>
      <c r="K57" s="7" t="s">
        <v>281</v>
      </c>
      <c r="L57" s="7" t="s">
        <v>90</v>
      </c>
      <c r="M57" s="8" t="s">
        <v>151</v>
      </c>
      <c r="N57" s="7" t="s">
        <v>91</v>
      </c>
      <c r="O57" s="9">
        <v>296</v>
      </c>
      <c r="P57" s="9">
        <v>0</v>
      </c>
      <c r="Q57" s="9">
        <f t="shared" si="5"/>
        <v>296</v>
      </c>
      <c r="R57" s="10">
        <v>42000</v>
      </c>
      <c r="S57" s="11">
        <f t="shared" si="6"/>
        <v>12432000</v>
      </c>
      <c r="T57" s="11">
        <f>VLOOKUP(B57,'[4]Tranche 1 Actual 2024'!$B$12:$R$152,17,FALSE)</f>
        <v>3276000</v>
      </c>
      <c r="U57" s="11">
        <f>VLOOKUP(B57,'[4]Tranche 2 Actual 2024'!$B$12:$X$135,23,FALSE)</f>
        <v>3276000</v>
      </c>
      <c r="V57" s="11">
        <f t="shared" si="7"/>
        <v>5880000</v>
      </c>
      <c r="W57" s="11"/>
      <c r="X57" s="11">
        <f t="shared" si="8"/>
        <v>5880000</v>
      </c>
      <c r="Y57" s="12">
        <f t="shared" si="9"/>
        <v>5880000</v>
      </c>
      <c r="Z57" s="12" t="s">
        <v>39</v>
      </c>
    </row>
    <row r="58" spans="1:26" x14ac:dyDescent="0.25">
      <c r="A58" s="6">
        <v>56</v>
      </c>
      <c r="B58" s="18" t="s">
        <v>282</v>
      </c>
      <c r="C58" s="7" t="s">
        <v>283</v>
      </c>
      <c r="D58" s="7" t="s">
        <v>42</v>
      </c>
      <c r="E58" s="7" t="s">
        <v>279</v>
      </c>
      <c r="F58" s="7" t="s">
        <v>31</v>
      </c>
      <c r="G58" s="7" t="s">
        <v>32</v>
      </c>
      <c r="H58" s="7" t="s">
        <v>273</v>
      </c>
      <c r="I58" s="7" t="s">
        <v>274</v>
      </c>
      <c r="J58" s="7" t="s">
        <v>280</v>
      </c>
      <c r="K58" s="7" t="s">
        <v>281</v>
      </c>
      <c r="L58" s="7" t="s">
        <v>90</v>
      </c>
      <c r="M58" s="8" t="s">
        <v>151</v>
      </c>
      <c r="N58" s="7" t="s">
        <v>91</v>
      </c>
      <c r="O58" s="9">
        <v>105</v>
      </c>
      <c r="P58" s="9">
        <v>0</v>
      </c>
      <c r="Q58" s="9">
        <f t="shared" si="5"/>
        <v>105</v>
      </c>
      <c r="R58" s="10">
        <v>42000</v>
      </c>
      <c r="S58" s="11">
        <f t="shared" si="6"/>
        <v>4410000</v>
      </c>
      <c r="T58" s="11">
        <f>VLOOKUP(B58,'[4]Tranche 1 Actual 2024'!$B$12:$R$152,17,FALSE)</f>
        <v>1071000</v>
      </c>
      <c r="U58" s="11">
        <f>VLOOKUP(B58,'[4]Tranche 2 Actual 2024'!$B$12:$X$135,23,FALSE)</f>
        <v>1071000</v>
      </c>
      <c r="V58" s="11">
        <f t="shared" si="7"/>
        <v>2268000</v>
      </c>
      <c r="W58" s="11"/>
      <c r="X58" s="11">
        <f t="shared" si="8"/>
        <v>2268000</v>
      </c>
      <c r="Y58" s="12">
        <f t="shared" si="9"/>
        <v>2268000</v>
      </c>
      <c r="Z58" s="12" t="s">
        <v>39</v>
      </c>
    </row>
    <row r="59" spans="1:26" x14ac:dyDescent="0.25">
      <c r="A59" s="6">
        <v>57</v>
      </c>
      <c r="B59" s="18" t="s">
        <v>284</v>
      </c>
      <c r="C59" s="7" t="s">
        <v>285</v>
      </c>
      <c r="D59" s="7" t="s">
        <v>29</v>
      </c>
      <c r="E59" s="7" t="s">
        <v>279</v>
      </c>
      <c r="F59" s="7" t="s">
        <v>31</v>
      </c>
      <c r="G59" s="7" t="s">
        <v>32</v>
      </c>
      <c r="H59" s="7" t="s">
        <v>273</v>
      </c>
      <c r="I59" s="7" t="s">
        <v>274</v>
      </c>
      <c r="J59" s="7" t="s">
        <v>286</v>
      </c>
      <c r="K59" s="7" t="s">
        <v>287</v>
      </c>
      <c r="L59" s="7" t="s">
        <v>1</v>
      </c>
      <c r="M59" s="8" t="s">
        <v>37</v>
      </c>
      <c r="N59" s="7" t="s">
        <v>45</v>
      </c>
      <c r="O59" s="9">
        <v>596</v>
      </c>
      <c r="P59" s="9">
        <v>32</v>
      </c>
      <c r="Q59" s="9">
        <f t="shared" si="5"/>
        <v>564</v>
      </c>
      <c r="R59" s="10">
        <v>42000</v>
      </c>
      <c r="S59" s="11">
        <f t="shared" si="6"/>
        <v>23688000</v>
      </c>
      <c r="T59" s="11">
        <f>VLOOKUP(B59,'[4]Tranche 1 Actual 2024'!$B$12:$R$152,17,FALSE)</f>
        <v>7081200</v>
      </c>
      <c r="U59" s="11">
        <f>VLOOKUP(B59,'[4]Tranche 2 Actual 2024'!$B$12:$X$135,23,FALSE)</f>
        <v>7081200</v>
      </c>
      <c r="V59" s="11">
        <f t="shared" si="7"/>
        <v>9525600</v>
      </c>
      <c r="W59" s="11"/>
      <c r="X59" s="11">
        <f t="shared" si="8"/>
        <v>9525600</v>
      </c>
      <c r="Y59" s="12">
        <f t="shared" si="9"/>
        <v>9525600</v>
      </c>
      <c r="Z59" s="12" t="s">
        <v>39</v>
      </c>
    </row>
    <row r="60" spans="1:26" x14ac:dyDescent="0.25">
      <c r="A60" s="6">
        <v>58</v>
      </c>
      <c r="B60" s="18" t="s">
        <v>288</v>
      </c>
      <c r="C60" s="7" t="s">
        <v>289</v>
      </c>
      <c r="D60" s="7" t="s">
        <v>42</v>
      </c>
      <c r="E60" s="7" t="s">
        <v>279</v>
      </c>
      <c r="F60" s="7" t="s">
        <v>31</v>
      </c>
      <c r="G60" s="7" t="s">
        <v>32</v>
      </c>
      <c r="H60" s="7" t="s">
        <v>273</v>
      </c>
      <c r="I60" s="7" t="s">
        <v>274</v>
      </c>
      <c r="J60" s="7" t="s">
        <v>290</v>
      </c>
      <c r="K60" s="7" t="s">
        <v>291</v>
      </c>
      <c r="L60" s="7" t="s">
        <v>1</v>
      </c>
      <c r="M60" s="8" t="s">
        <v>37</v>
      </c>
      <c r="N60" s="7" t="s">
        <v>292</v>
      </c>
      <c r="O60" s="9">
        <v>939</v>
      </c>
      <c r="P60" s="9">
        <v>18</v>
      </c>
      <c r="Q60" s="9">
        <f t="shared" si="5"/>
        <v>921</v>
      </c>
      <c r="R60" s="10">
        <v>42000</v>
      </c>
      <c r="S60" s="11">
        <f t="shared" si="6"/>
        <v>38682000</v>
      </c>
      <c r="T60" s="11">
        <f>VLOOKUP(B60,'[4]Tranche 1 Actual 2024'!$B$12:$R$152,17,FALSE)</f>
        <v>11188800</v>
      </c>
      <c r="U60" s="11">
        <f>VLOOKUP(B60,'[4]Tranche 2 Actual 2024'!$B$12:$X$135,23,FALSE)</f>
        <v>11188800</v>
      </c>
      <c r="V60" s="11">
        <f t="shared" si="7"/>
        <v>16304400</v>
      </c>
      <c r="W60" s="11"/>
      <c r="X60" s="11">
        <f t="shared" si="8"/>
        <v>16304400</v>
      </c>
      <c r="Y60" s="12">
        <f t="shared" si="9"/>
        <v>16304400</v>
      </c>
      <c r="Z60" s="12" t="s">
        <v>39</v>
      </c>
    </row>
    <row r="61" spans="1:26" x14ac:dyDescent="0.25">
      <c r="A61" s="6">
        <v>59</v>
      </c>
      <c r="B61" s="18" t="s">
        <v>293</v>
      </c>
      <c r="C61" s="7" t="s">
        <v>294</v>
      </c>
      <c r="D61" s="7" t="s">
        <v>29</v>
      </c>
      <c r="E61" s="7" t="s">
        <v>279</v>
      </c>
      <c r="F61" s="7" t="s">
        <v>31</v>
      </c>
      <c r="G61" s="7" t="s">
        <v>32</v>
      </c>
      <c r="H61" s="7" t="s">
        <v>273</v>
      </c>
      <c r="I61" s="7" t="s">
        <v>274</v>
      </c>
      <c r="J61" s="7" t="s">
        <v>295</v>
      </c>
      <c r="K61" s="7" t="s">
        <v>296</v>
      </c>
      <c r="L61" s="7" t="s">
        <v>1</v>
      </c>
      <c r="M61" s="8" t="s">
        <v>37</v>
      </c>
      <c r="N61" s="7" t="s">
        <v>45</v>
      </c>
      <c r="O61" s="9">
        <v>1464</v>
      </c>
      <c r="P61" s="9">
        <v>79</v>
      </c>
      <c r="Q61" s="9">
        <f t="shared" si="5"/>
        <v>1385</v>
      </c>
      <c r="R61" s="10">
        <v>42000</v>
      </c>
      <c r="S61" s="11">
        <f t="shared" si="6"/>
        <v>58170000</v>
      </c>
      <c r="T61" s="11">
        <f>VLOOKUP(B61,'[4]Tranche 1 Actual 2024'!$B$12:$R$152,17,FALSE)</f>
        <v>17312400</v>
      </c>
      <c r="U61" s="11">
        <f>VLOOKUP(B61,'[4]Tranche 2 Actual 2024'!$B$12:$X$135,23,FALSE)</f>
        <v>17312400</v>
      </c>
      <c r="V61" s="11">
        <f t="shared" si="7"/>
        <v>23545200</v>
      </c>
      <c r="W61" s="11"/>
      <c r="X61" s="11">
        <f t="shared" si="8"/>
        <v>23545200</v>
      </c>
      <c r="Y61" s="12">
        <f t="shared" si="9"/>
        <v>23545200</v>
      </c>
      <c r="Z61" s="12" t="s">
        <v>39</v>
      </c>
    </row>
    <row r="62" spans="1:26" x14ac:dyDescent="0.25">
      <c r="A62" s="6">
        <v>60</v>
      </c>
      <c r="B62" s="18" t="s">
        <v>297</v>
      </c>
      <c r="C62" s="7" t="s">
        <v>298</v>
      </c>
      <c r="D62" s="7" t="s">
        <v>42</v>
      </c>
      <c r="E62" s="7" t="s">
        <v>279</v>
      </c>
      <c r="F62" s="7" t="s">
        <v>31</v>
      </c>
      <c r="G62" s="7" t="s">
        <v>32</v>
      </c>
      <c r="H62" s="7" t="s">
        <v>273</v>
      </c>
      <c r="I62" s="7" t="s">
        <v>274</v>
      </c>
      <c r="J62" s="7" t="s">
        <v>299</v>
      </c>
      <c r="K62" s="7" t="s">
        <v>300</v>
      </c>
      <c r="L62" s="7" t="s">
        <v>1</v>
      </c>
      <c r="M62" s="8" t="s">
        <v>151</v>
      </c>
      <c r="N62" s="7" t="s">
        <v>38</v>
      </c>
      <c r="O62" s="9">
        <v>337</v>
      </c>
      <c r="P62" s="9">
        <v>0</v>
      </c>
      <c r="Q62" s="9">
        <f t="shared" si="5"/>
        <v>337</v>
      </c>
      <c r="R62" s="10">
        <v>42000</v>
      </c>
      <c r="S62" s="11">
        <f t="shared" si="6"/>
        <v>14154000</v>
      </c>
      <c r="T62" s="11">
        <f>VLOOKUP(B62,'[4]Tranche 1 Actual 2024'!$B$12:$R$152,17,FALSE)</f>
        <v>3780000</v>
      </c>
      <c r="U62" s="11">
        <f>VLOOKUP(B62,'[4]Tranche 2 Actual 2024'!$B$12:$X$135,23,FALSE)</f>
        <v>3780000</v>
      </c>
      <c r="V62" s="11">
        <f t="shared" si="7"/>
        <v>6594000</v>
      </c>
      <c r="W62" s="11"/>
      <c r="X62" s="11">
        <f t="shared" si="8"/>
        <v>6594000</v>
      </c>
      <c r="Y62" s="12">
        <f t="shared" si="9"/>
        <v>6594000</v>
      </c>
      <c r="Z62" s="12" t="s">
        <v>39</v>
      </c>
    </row>
    <row r="63" spans="1:26" x14ac:dyDescent="0.25">
      <c r="A63" s="6">
        <v>61</v>
      </c>
      <c r="B63" s="18" t="s">
        <v>301</v>
      </c>
      <c r="C63" s="7" t="s">
        <v>302</v>
      </c>
      <c r="D63" s="7" t="s">
        <v>29</v>
      </c>
      <c r="E63" s="7" t="s">
        <v>279</v>
      </c>
      <c r="F63" s="7" t="s">
        <v>31</v>
      </c>
      <c r="G63" s="7" t="s">
        <v>32</v>
      </c>
      <c r="H63" s="7" t="s">
        <v>273</v>
      </c>
      <c r="I63" s="7" t="s">
        <v>274</v>
      </c>
      <c r="J63" s="7" t="s">
        <v>303</v>
      </c>
      <c r="K63" s="7" t="s">
        <v>304</v>
      </c>
      <c r="L63" s="7" t="s">
        <v>90</v>
      </c>
      <c r="M63" s="8" t="s">
        <v>37</v>
      </c>
      <c r="N63" s="7" t="s">
        <v>91</v>
      </c>
      <c r="O63" s="9">
        <v>160</v>
      </c>
      <c r="P63" s="9">
        <v>0</v>
      </c>
      <c r="Q63" s="9">
        <f t="shared" si="5"/>
        <v>160</v>
      </c>
      <c r="R63" s="10">
        <v>42000</v>
      </c>
      <c r="S63" s="11">
        <f t="shared" si="6"/>
        <v>6720000</v>
      </c>
      <c r="T63" s="11">
        <f>VLOOKUP(B63,'[4]Tranche 1 Actual 2024'!$B$12:$R$152,17,FALSE)</f>
        <v>1083600</v>
      </c>
      <c r="U63" s="11">
        <f>VLOOKUP(B63,'[4]Tranche 2 Actual 2024'!$B$12:$X$135,23,FALSE)</f>
        <v>1083600</v>
      </c>
      <c r="V63" s="11">
        <f t="shared" si="7"/>
        <v>4552800</v>
      </c>
      <c r="W63" s="11"/>
      <c r="X63" s="11">
        <f t="shared" si="8"/>
        <v>4552800</v>
      </c>
      <c r="Y63" s="12">
        <f t="shared" si="9"/>
        <v>4552800</v>
      </c>
      <c r="Z63" s="12" t="s">
        <v>39</v>
      </c>
    </row>
    <row r="64" spans="1:26" x14ac:dyDescent="0.25">
      <c r="A64" s="6">
        <v>62</v>
      </c>
      <c r="B64" s="18" t="s">
        <v>305</v>
      </c>
      <c r="C64" s="7" t="s">
        <v>306</v>
      </c>
      <c r="D64" s="7" t="s">
        <v>29</v>
      </c>
      <c r="E64" s="7" t="s">
        <v>279</v>
      </c>
      <c r="F64" s="7" t="s">
        <v>31</v>
      </c>
      <c r="G64" s="7" t="s">
        <v>32</v>
      </c>
      <c r="H64" s="7" t="s">
        <v>307</v>
      </c>
      <c r="I64" s="7" t="s">
        <v>274</v>
      </c>
      <c r="J64" s="7" t="s">
        <v>308</v>
      </c>
      <c r="K64" s="7" t="s">
        <v>309</v>
      </c>
      <c r="L64" s="7" t="s">
        <v>90</v>
      </c>
      <c r="M64" s="8" t="s">
        <v>37</v>
      </c>
      <c r="N64" s="7" t="s">
        <v>91</v>
      </c>
      <c r="O64" s="9">
        <v>120</v>
      </c>
      <c r="P64" s="9">
        <v>0</v>
      </c>
      <c r="Q64" s="9">
        <f t="shared" si="5"/>
        <v>120</v>
      </c>
      <c r="R64" s="10">
        <v>42000</v>
      </c>
      <c r="S64" s="11">
        <f t="shared" si="6"/>
        <v>5040000</v>
      </c>
      <c r="T64" s="11">
        <f>VLOOKUP(B64,'[4]Tranche 1 Actual 2024'!$B$12:$R$152,17,FALSE)</f>
        <v>1146600</v>
      </c>
      <c r="U64" s="11">
        <f>VLOOKUP(B64,'[4]Tranche 2 Actual 2024'!$B$12:$X$135,23,FALSE)</f>
        <v>1146600</v>
      </c>
      <c r="V64" s="11">
        <f t="shared" si="7"/>
        <v>2746800</v>
      </c>
      <c r="W64" s="11"/>
      <c r="X64" s="11">
        <f t="shared" si="8"/>
        <v>2746800</v>
      </c>
      <c r="Y64" s="12">
        <f t="shared" si="9"/>
        <v>2746800</v>
      </c>
      <c r="Z64" s="12" t="s">
        <v>39</v>
      </c>
    </row>
    <row r="65" spans="1:26" x14ac:dyDescent="0.25">
      <c r="A65" s="6">
        <v>63</v>
      </c>
      <c r="B65" s="18" t="s">
        <v>310</v>
      </c>
      <c r="C65" s="7" t="s">
        <v>311</v>
      </c>
      <c r="D65" s="7" t="s">
        <v>42</v>
      </c>
      <c r="E65" s="7" t="s">
        <v>279</v>
      </c>
      <c r="F65" s="7" t="s">
        <v>31</v>
      </c>
      <c r="G65" s="7" t="s">
        <v>32</v>
      </c>
      <c r="H65" s="7" t="s">
        <v>307</v>
      </c>
      <c r="I65" s="7" t="s">
        <v>274</v>
      </c>
      <c r="J65" s="7" t="s">
        <v>312</v>
      </c>
      <c r="K65" s="7" t="s">
        <v>313</v>
      </c>
      <c r="L65" s="7" t="s">
        <v>1</v>
      </c>
      <c r="M65" s="8" t="s">
        <v>151</v>
      </c>
      <c r="N65" s="7" t="s">
        <v>38</v>
      </c>
      <c r="O65" s="9">
        <v>148</v>
      </c>
      <c r="P65" s="9">
        <v>15</v>
      </c>
      <c r="Q65" s="9">
        <f t="shared" si="5"/>
        <v>133</v>
      </c>
      <c r="R65" s="10">
        <v>42000</v>
      </c>
      <c r="S65" s="11">
        <f t="shared" si="6"/>
        <v>5586000</v>
      </c>
      <c r="T65" s="11">
        <f>VLOOKUP(B65,'[4]Tranche 1 Actual 2024'!$B$12:$R$152,17,FALSE)</f>
        <v>1713600</v>
      </c>
      <c r="U65" s="11">
        <f>VLOOKUP(B65,'[4]Tranche 2 Actual 2024'!$B$12:$X$135,23,FALSE)</f>
        <v>1713600</v>
      </c>
      <c r="V65" s="11">
        <f t="shared" si="7"/>
        <v>2158800</v>
      </c>
      <c r="W65" s="11"/>
      <c r="X65" s="11">
        <f t="shared" si="8"/>
        <v>2158800</v>
      </c>
      <c r="Y65" s="12">
        <f t="shared" si="9"/>
        <v>2158800</v>
      </c>
      <c r="Z65" s="12" t="s">
        <v>39</v>
      </c>
    </row>
    <row r="66" spans="1:26" x14ac:dyDescent="0.25">
      <c r="A66" s="6">
        <v>64</v>
      </c>
      <c r="B66" s="18" t="s">
        <v>314</v>
      </c>
      <c r="C66" s="7" t="s">
        <v>315</v>
      </c>
      <c r="D66" s="7" t="s">
        <v>42</v>
      </c>
      <c r="E66" s="7" t="s">
        <v>279</v>
      </c>
      <c r="F66" s="7" t="s">
        <v>31</v>
      </c>
      <c r="G66" s="7" t="s">
        <v>32</v>
      </c>
      <c r="H66" s="7" t="s">
        <v>316</v>
      </c>
      <c r="I66" s="7" t="s">
        <v>274</v>
      </c>
      <c r="J66" s="7" t="s">
        <v>317</v>
      </c>
      <c r="K66" s="7" t="s">
        <v>318</v>
      </c>
      <c r="L66" s="7" t="s">
        <v>90</v>
      </c>
      <c r="M66" s="8" t="s">
        <v>37</v>
      </c>
      <c r="N66" s="7" t="s">
        <v>91</v>
      </c>
      <c r="O66" s="9">
        <v>23</v>
      </c>
      <c r="P66" s="9">
        <v>0</v>
      </c>
      <c r="Q66" s="9">
        <f t="shared" si="5"/>
        <v>23</v>
      </c>
      <c r="R66" s="10">
        <v>42000</v>
      </c>
      <c r="S66" s="11">
        <f t="shared" si="6"/>
        <v>966000</v>
      </c>
      <c r="T66" s="11">
        <f>VLOOKUP(B66,'[4]Tranche 1 Actual 2024'!$B$12:$R$152,17,FALSE)</f>
        <v>252000</v>
      </c>
      <c r="U66" s="11">
        <f>VLOOKUP(B66,'[4]Tranche 2 Actual 2024'!$B$12:$X$135,23,FALSE)</f>
        <v>252000</v>
      </c>
      <c r="V66" s="11">
        <f t="shared" si="7"/>
        <v>462000</v>
      </c>
      <c r="W66" s="11"/>
      <c r="X66" s="11">
        <f t="shared" si="8"/>
        <v>462000</v>
      </c>
      <c r="Y66" s="12">
        <f t="shared" si="9"/>
        <v>462000</v>
      </c>
      <c r="Z66" s="12" t="s">
        <v>39</v>
      </c>
    </row>
    <row r="67" spans="1:26" x14ac:dyDescent="0.25">
      <c r="A67" s="6">
        <v>65</v>
      </c>
      <c r="B67" s="18" t="s">
        <v>319</v>
      </c>
      <c r="C67" s="7" t="s">
        <v>320</v>
      </c>
      <c r="D67" s="7" t="s">
        <v>29</v>
      </c>
      <c r="E67" s="7" t="s">
        <v>279</v>
      </c>
      <c r="F67" s="7" t="s">
        <v>31</v>
      </c>
      <c r="G67" s="7" t="s">
        <v>32</v>
      </c>
      <c r="H67" s="7" t="s">
        <v>273</v>
      </c>
      <c r="I67" s="7" t="s">
        <v>274</v>
      </c>
      <c r="J67" s="7" t="s">
        <v>321</v>
      </c>
      <c r="K67" s="7" t="s">
        <v>322</v>
      </c>
      <c r="L67" s="7" t="s">
        <v>90</v>
      </c>
      <c r="M67" s="8" t="s">
        <v>37</v>
      </c>
      <c r="N67" s="7" t="s">
        <v>91</v>
      </c>
      <c r="O67" s="9">
        <v>155</v>
      </c>
      <c r="P67" s="9">
        <v>0</v>
      </c>
      <c r="Q67" s="9">
        <f t="shared" si="5"/>
        <v>155</v>
      </c>
      <c r="R67" s="10">
        <v>42000</v>
      </c>
      <c r="S67" s="11">
        <f t="shared" si="6"/>
        <v>6510000</v>
      </c>
      <c r="T67" s="11">
        <f>VLOOKUP(B67,'[4]Tranche 1 Actual 2024'!$B$12:$R$152,17,FALSE)</f>
        <v>2469600</v>
      </c>
      <c r="U67" s="11">
        <f>VLOOKUP(B67,'[4]Tranche 2 Actual 2024'!$B$12:$X$135,23,FALSE)</f>
        <v>2469600</v>
      </c>
      <c r="V67" s="11">
        <f t="shared" si="7"/>
        <v>1570800</v>
      </c>
      <c r="W67" s="11"/>
      <c r="X67" s="11">
        <f t="shared" si="8"/>
        <v>1570800</v>
      </c>
      <c r="Y67" s="12">
        <f t="shared" si="9"/>
        <v>1570800</v>
      </c>
      <c r="Z67" s="12" t="s">
        <v>39</v>
      </c>
    </row>
    <row r="68" spans="1:26" x14ac:dyDescent="0.25">
      <c r="A68" s="6">
        <v>66</v>
      </c>
      <c r="B68" s="18" t="s">
        <v>323</v>
      </c>
      <c r="C68" s="7" t="s">
        <v>324</v>
      </c>
      <c r="D68" s="7" t="s">
        <v>42</v>
      </c>
      <c r="E68" s="7" t="s">
        <v>279</v>
      </c>
      <c r="F68" s="7" t="s">
        <v>31</v>
      </c>
      <c r="G68" s="7" t="s">
        <v>32</v>
      </c>
      <c r="H68" s="7" t="s">
        <v>273</v>
      </c>
      <c r="I68" s="7" t="s">
        <v>274</v>
      </c>
      <c r="J68" s="7" t="s">
        <v>325</v>
      </c>
      <c r="K68" s="7" t="s">
        <v>326</v>
      </c>
      <c r="L68" s="7" t="s">
        <v>90</v>
      </c>
      <c r="M68" s="8" t="s">
        <v>151</v>
      </c>
      <c r="N68" s="7" t="s">
        <v>91</v>
      </c>
      <c r="O68" s="9">
        <v>87</v>
      </c>
      <c r="P68" s="9">
        <v>0</v>
      </c>
      <c r="Q68" s="9">
        <f t="shared" si="5"/>
        <v>87</v>
      </c>
      <c r="R68" s="10">
        <v>42000</v>
      </c>
      <c r="S68" s="11">
        <f t="shared" si="6"/>
        <v>3654000</v>
      </c>
      <c r="T68" s="11">
        <f>VLOOKUP(B68,'[4]Tranche 1 Actual 2024'!$B$12:$R$152,17,FALSE)</f>
        <v>856800</v>
      </c>
      <c r="U68" s="11">
        <f>VLOOKUP(B68,'[4]Tranche 2 Actual 2024'!$B$12:$X$135,23,FALSE)</f>
        <v>856800</v>
      </c>
      <c r="V68" s="11">
        <f t="shared" si="7"/>
        <v>1940400</v>
      </c>
      <c r="W68" s="11"/>
      <c r="X68" s="11">
        <f t="shared" si="8"/>
        <v>1940400</v>
      </c>
      <c r="Y68" s="12">
        <f t="shared" si="9"/>
        <v>1940400</v>
      </c>
      <c r="Z68" s="12" t="s">
        <v>39</v>
      </c>
    </row>
    <row r="69" spans="1:26" x14ac:dyDescent="0.25">
      <c r="A69" s="6">
        <v>67</v>
      </c>
      <c r="B69" s="18" t="s">
        <v>327</v>
      </c>
      <c r="C69" s="7" t="s">
        <v>328</v>
      </c>
      <c r="D69" s="7" t="s">
        <v>29</v>
      </c>
      <c r="E69" s="7" t="s">
        <v>279</v>
      </c>
      <c r="F69" s="7" t="s">
        <v>31</v>
      </c>
      <c r="G69" s="7" t="s">
        <v>32</v>
      </c>
      <c r="H69" s="7" t="s">
        <v>273</v>
      </c>
      <c r="I69" s="7" t="s">
        <v>274</v>
      </c>
      <c r="J69" s="7" t="s">
        <v>329</v>
      </c>
      <c r="K69" s="7" t="s">
        <v>330</v>
      </c>
      <c r="L69" s="7" t="s">
        <v>90</v>
      </c>
      <c r="M69" s="8" t="s">
        <v>37</v>
      </c>
      <c r="N69" s="7" t="s">
        <v>91</v>
      </c>
      <c r="O69" s="9">
        <v>125</v>
      </c>
      <c r="P69" s="9">
        <v>0</v>
      </c>
      <c r="Q69" s="9">
        <f t="shared" si="5"/>
        <v>125</v>
      </c>
      <c r="R69" s="10">
        <v>42000</v>
      </c>
      <c r="S69" s="11">
        <f t="shared" si="6"/>
        <v>5250000</v>
      </c>
      <c r="T69" s="11">
        <f>VLOOKUP(B69,'[4]Tranche 1 Actual 2024'!$B$12:$R$152,17,FALSE)</f>
        <v>1537200</v>
      </c>
      <c r="U69" s="11">
        <f>VLOOKUP(B69,'[4]Tranche 2 Actual 2024'!$B$12:$X$135,23,FALSE)</f>
        <v>1537200</v>
      </c>
      <c r="V69" s="11">
        <f t="shared" si="7"/>
        <v>2175600</v>
      </c>
      <c r="W69" s="11"/>
      <c r="X69" s="11">
        <f t="shared" si="8"/>
        <v>2175600</v>
      </c>
      <c r="Y69" s="12">
        <f t="shared" si="9"/>
        <v>2175600</v>
      </c>
      <c r="Z69" s="12" t="s">
        <v>39</v>
      </c>
    </row>
    <row r="70" spans="1:26" x14ac:dyDescent="0.25">
      <c r="A70" s="6">
        <v>68</v>
      </c>
      <c r="B70" s="18" t="s">
        <v>331</v>
      </c>
      <c r="C70" s="7" t="s">
        <v>332</v>
      </c>
      <c r="D70" s="7" t="s">
        <v>29</v>
      </c>
      <c r="E70" s="7" t="s">
        <v>279</v>
      </c>
      <c r="F70" s="7" t="s">
        <v>31</v>
      </c>
      <c r="G70" s="7" t="s">
        <v>32</v>
      </c>
      <c r="H70" s="7" t="s">
        <v>273</v>
      </c>
      <c r="I70" s="7" t="s">
        <v>274</v>
      </c>
      <c r="J70" s="7" t="s">
        <v>333</v>
      </c>
      <c r="K70" s="7" t="s">
        <v>334</v>
      </c>
      <c r="L70" s="7" t="s">
        <v>90</v>
      </c>
      <c r="M70" s="8" t="s">
        <v>37</v>
      </c>
      <c r="N70" s="7" t="s">
        <v>91</v>
      </c>
      <c r="O70" s="9">
        <v>216</v>
      </c>
      <c r="P70" s="9">
        <v>0</v>
      </c>
      <c r="Q70" s="9">
        <f t="shared" si="5"/>
        <v>216</v>
      </c>
      <c r="R70" s="10">
        <v>42000</v>
      </c>
      <c r="S70" s="11">
        <f t="shared" si="6"/>
        <v>9072000</v>
      </c>
      <c r="T70" s="11">
        <f>VLOOKUP(B70,'[4]Tranche 1 Actual 2024'!$B$12:$R$152,17,FALSE)</f>
        <v>2696400</v>
      </c>
      <c r="U70" s="11">
        <f>VLOOKUP(B70,'[4]Tranche 2 Actual 2024'!$B$12:$X$135,23,FALSE)</f>
        <v>2696400</v>
      </c>
      <c r="V70" s="11">
        <f t="shared" si="7"/>
        <v>3679200</v>
      </c>
      <c r="W70" s="11"/>
      <c r="X70" s="11">
        <f t="shared" si="8"/>
        <v>3679200</v>
      </c>
      <c r="Y70" s="12">
        <f t="shared" si="9"/>
        <v>3679200</v>
      </c>
      <c r="Z70" s="12" t="s">
        <v>39</v>
      </c>
    </row>
    <row r="71" spans="1:26" x14ac:dyDescent="0.25">
      <c r="A71" s="6">
        <v>69</v>
      </c>
      <c r="B71" s="18" t="s">
        <v>335</v>
      </c>
      <c r="C71" s="7" t="s">
        <v>336</v>
      </c>
      <c r="D71" s="7" t="s">
        <v>42</v>
      </c>
      <c r="E71" s="7" t="s">
        <v>279</v>
      </c>
      <c r="F71" s="7" t="s">
        <v>31</v>
      </c>
      <c r="G71" s="7" t="s">
        <v>32</v>
      </c>
      <c r="H71" s="7" t="s">
        <v>273</v>
      </c>
      <c r="I71" s="7" t="s">
        <v>274</v>
      </c>
      <c r="J71" s="7" t="s">
        <v>337</v>
      </c>
      <c r="K71" s="7" t="s">
        <v>338</v>
      </c>
      <c r="L71" s="7" t="s">
        <v>1</v>
      </c>
      <c r="M71" s="8" t="s">
        <v>151</v>
      </c>
      <c r="N71" s="7" t="s">
        <v>38</v>
      </c>
      <c r="O71" s="9">
        <v>76</v>
      </c>
      <c r="P71" s="9">
        <v>6</v>
      </c>
      <c r="Q71" s="9">
        <f t="shared" si="5"/>
        <v>70</v>
      </c>
      <c r="R71" s="10">
        <v>42000</v>
      </c>
      <c r="S71" s="11">
        <f t="shared" si="6"/>
        <v>2940000</v>
      </c>
      <c r="T71" s="11">
        <f>VLOOKUP(B71,'[4]Tranche 1 Actual 2024'!$B$12:$R$152,17,FALSE)</f>
        <v>995400</v>
      </c>
      <c r="U71" s="11">
        <f>VLOOKUP(B71,'[4]Tranche 2 Actual 2024'!$B$12:$X$135,23,FALSE)</f>
        <v>995400</v>
      </c>
      <c r="V71" s="11">
        <f t="shared" si="7"/>
        <v>949200</v>
      </c>
      <c r="W71" s="11"/>
      <c r="X71" s="11">
        <f t="shared" si="8"/>
        <v>949200</v>
      </c>
      <c r="Y71" s="12">
        <f t="shared" si="9"/>
        <v>949200</v>
      </c>
      <c r="Z71" s="12" t="s">
        <v>39</v>
      </c>
    </row>
    <row r="72" spans="1:26" x14ac:dyDescent="0.25">
      <c r="A72" s="6">
        <v>70</v>
      </c>
      <c r="B72" s="18" t="s">
        <v>339</v>
      </c>
      <c r="C72" s="7" t="s">
        <v>340</v>
      </c>
      <c r="D72" s="7" t="s">
        <v>42</v>
      </c>
      <c r="E72" s="7" t="s">
        <v>279</v>
      </c>
      <c r="F72" s="7" t="s">
        <v>31</v>
      </c>
      <c r="G72" s="7" t="s">
        <v>32</v>
      </c>
      <c r="H72" s="7" t="s">
        <v>273</v>
      </c>
      <c r="I72" s="7" t="s">
        <v>274</v>
      </c>
      <c r="J72" s="7" t="s">
        <v>341</v>
      </c>
      <c r="K72" s="7" t="s">
        <v>342</v>
      </c>
      <c r="L72" s="7" t="s">
        <v>90</v>
      </c>
      <c r="M72" s="8" t="s">
        <v>37</v>
      </c>
      <c r="N72" s="7" t="s">
        <v>91</v>
      </c>
      <c r="O72" s="9">
        <v>16</v>
      </c>
      <c r="P72" s="9">
        <v>0</v>
      </c>
      <c r="Q72" s="9">
        <f t="shared" si="5"/>
        <v>16</v>
      </c>
      <c r="R72" s="10">
        <v>42000</v>
      </c>
      <c r="S72" s="11">
        <f t="shared" si="6"/>
        <v>672000</v>
      </c>
      <c r="T72" s="11"/>
      <c r="U72" s="11">
        <f>VLOOKUP(B72,'[4]Tranche 2 Actual 2024'!$B$12:$X$135,23,FALSE)</f>
        <v>554400</v>
      </c>
      <c r="V72" s="11">
        <f t="shared" si="7"/>
        <v>117600</v>
      </c>
      <c r="W72" s="11"/>
      <c r="X72" s="11">
        <f t="shared" si="8"/>
        <v>117600</v>
      </c>
      <c r="Y72" s="12">
        <f t="shared" si="9"/>
        <v>117600</v>
      </c>
      <c r="Z72" s="12" t="s">
        <v>39</v>
      </c>
    </row>
    <row r="73" spans="1:26" x14ac:dyDescent="0.25">
      <c r="A73" s="6">
        <v>71</v>
      </c>
      <c r="B73" s="18" t="s">
        <v>343</v>
      </c>
      <c r="C73" s="7" t="s">
        <v>344</v>
      </c>
      <c r="D73" s="7" t="s">
        <v>29</v>
      </c>
      <c r="E73" s="7" t="s">
        <v>279</v>
      </c>
      <c r="F73" s="7" t="s">
        <v>31</v>
      </c>
      <c r="G73" s="7" t="s">
        <v>32</v>
      </c>
      <c r="H73" s="7" t="s">
        <v>345</v>
      </c>
      <c r="I73" s="7" t="s">
        <v>274</v>
      </c>
      <c r="J73" s="7" t="s">
        <v>346</v>
      </c>
      <c r="K73" s="7" t="s">
        <v>347</v>
      </c>
      <c r="L73" s="7" t="s">
        <v>1</v>
      </c>
      <c r="M73" s="8" t="s">
        <v>151</v>
      </c>
      <c r="N73" s="7" t="s">
        <v>38</v>
      </c>
      <c r="O73" s="9">
        <v>166</v>
      </c>
      <c r="P73" s="9">
        <v>0</v>
      </c>
      <c r="Q73" s="9">
        <f t="shared" si="5"/>
        <v>166</v>
      </c>
      <c r="R73" s="10">
        <v>42000</v>
      </c>
      <c r="S73" s="11">
        <f t="shared" si="6"/>
        <v>6972000</v>
      </c>
      <c r="T73" s="11">
        <f>VLOOKUP(B73,'[4]Tranche 1 Actual 2024'!$B$12:$R$152,17,FALSE)</f>
        <v>2028600</v>
      </c>
      <c r="U73" s="11">
        <f>VLOOKUP(B73,'[4]Tranche 2 Actual 2024'!$B$12:$X$135,23,FALSE)</f>
        <v>2028600</v>
      </c>
      <c r="V73" s="11">
        <f t="shared" si="7"/>
        <v>2914800</v>
      </c>
      <c r="W73" s="11"/>
      <c r="X73" s="11">
        <f t="shared" si="8"/>
        <v>2914800</v>
      </c>
      <c r="Y73" s="12">
        <f t="shared" si="9"/>
        <v>2914800</v>
      </c>
      <c r="Z73" s="12" t="s">
        <v>39</v>
      </c>
    </row>
    <row r="74" spans="1:26" x14ac:dyDescent="0.25">
      <c r="A74" s="6">
        <v>72</v>
      </c>
      <c r="B74" s="18" t="s">
        <v>348</v>
      </c>
      <c r="C74" s="7" t="s">
        <v>349</v>
      </c>
      <c r="D74" s="7" t="s">
        <v>29</v>
      </c>
      <c r="E74" s="7" t="s">
        <v>78</v>
      </c>
      <c r="F74" s="7" t="s">
        <v>49</v>
      </c>
      <c r="G74" s="7" t="s">
        <v>50</v>
      </c>
      <c r="H74" s="7" t="s">
        <v>350</v>
      </c>
      <c r="I74" s="7" t="s">
        <v>351</v>
      </c>
      <c r="J74" s="7" t="s">
        <v>352</v>
      </c>
      <c r="K74" s="7" t="s">
        <v>353</v>
      </c>
      <c r="L74" s="7" t="s">
        <v>1</v>
      </c>
      <c r="M74" s="8" t="s">
        <v>151</v>
      </c>
      <c r="N74" s="7" t="s">
        <v>38</v>
      </c>
      <c r="O74" s="9">
        <v>117</v>
      </c>
      <c r="P74" s="9">
        <v>22</v>
      </c>
      <c r="Q74" s="9">
        <f t="shared" si="5"/>
        <v>95</v>
      </c>
      <c r="R74" s="10">
        <v>42000</v>
      </c>
      <c r="S74" s="11">
        <f t="shared" si="6"/>
        <v>3990000</v>
      </c>
      <c r="T74" s="11">
        <f>VLOOKUP(B74,'[5]Tranche 1 Actual 2024'!$B$12:$R$152,17,FALSE)</f>
        <v>1373400</v>
      </c>
      <c r="U74" s="11">
        <f>VLOOKUP(B74,'[5]Tranche 2 Actual 2024'!$B$12:$X$135,23,FALSE)</f>
        <v>1373400</v>
      </c>
      <c r="V74" s="11">
        <f t="shared" si="7"/>
        <v>1243200</v>
      </c>
      <c r="W74" s="11"/>
      <c r="X74" s="11">
        <f t="shared" si="8"/>
        <v>1243200</v>
      </c>
      <c r="Y74" s="12">
        <v>1243200</v>
      </c>
      <c r="Z74" s="12" t="s">
        <v>39</v>
      </c>
    </row>
    <row r="75" spans="1:26" x14ac:dyDescent="0.25">
      <c r="A75" s="6">
        <v>73</v>
      </c>
      <c r="B75" s="18" t="s">
        <v>354</v>
      </c>
      <c r="C75" s="7" t="s">
        <v>355</v>
      </c>
      <c r="D75" s="7" t="s">
        <v>29</v>
      </c>
      <c r="E75" s="7" t="s">
        <v>356</v>
      </c>
      <c r="F75" s="7" t="s">
        <v>31</v>
      </c>
      <c r="G75" s="7" t="s">
        <v>32</v>
      </c>
      <c r="H75" s="7" t="s">
        <v>357</v>
      </c>
      <c r="I75" s="7" t="s">
        <v>351</v>
      </c>
      <c r="J75" s="7" t="s">
        <v>358</v>
      </c>
      <c r="K75" s="7" t="s">
        <v>359</v>
      </c>
      <c r="L75" s="7" t="s">
        <v>90</v>
      </c>
      <c r="M75" s="8" t="s">
        <v>37</v>
      </c>
      <c r="N75" s="7" t="s">
        <v>91</v>
      </c>
      <c r="O75" s="9">
        <v>76</v>
      </c>
      <c r="P75" s="9">
        <v>0</v>
      </c>
      <c r="Q75" s="9">
        <f t="shared" si="5"/>
        <v>76</v>
      </c>
      <c r="R75" s="10">
        <v>42000</v>
      </c>
      <c r="S75" s="11">
        <f t="shared" si="6"/>
        <v>3192000</v>
      </c>
      <c r="T75" s="11">
        <f>VLOOKUP(B75,'[5]Tranche 1 Actual 2024'!$B$12:$R$152,17,FALSE)</f>
        <v>1033200</v>
      </c>
      <c r="U75" s="11">
        <f>VLOOKUP(B75,'[5]Tranche 2 Actual 2024'!$B$12:$X$135,23,FALSE)</f>
        <v>1033200</v>
      </c>
      <c r="V75" s="11">
        <f t="shared" si="7"/>
        <v>1125600</v>
      </c>
      <c r="W75" s="11"/>
      <c r="X75" s="11">
        <f t="shared" si="8"/>
        <v>1125600</v>
      </c>
      <c r="Y75" s="12">
        <v>1125600</v>
      </c>
      <c r="Z75" s="12" t="s">
        <v>39</v>
      </c>
    </row>
    <row r="76" spans="1:26" x14ac:dyDescent="0.25">
      <c r="A76" s="6">
        <v>74</v>
      </c>
      <c r="B76" s="18" t="s">
        <v>360</v>
      </c>
      <c r="C76" s="7" t="s">
        <v>361</v>
      </c>
      <c r="D76" s="7" t="s">
        <v>29</v>
      </c>
      <c r="E76" s="7" t="s">
        <v>356</v>
      </c>
      <c r="F76" s="7" t="s">
        <v>31</v>
      </c>
      <c r="G76" s="7" t="s">
        <v>32</v>
      </c>
      <c r="H76" s="7" t="s">
        <v>357</v>
      </c>
      <c r="I76" s="7" t="s">
        <v>351</v>
      </c>
      <c r="J76" s="7" t="s">
        <v>362</v>
      </c>
      <c r="K76" s="7" t="s">
        <v>363</v>
      </c>
      <c r="L76" s="7" t="s">
        <v>1</v>
      </c>
      <c r="M76" s="8" t="s">
        <v>37</v>
      </c>
      <c r="N76" s="7" t="s">
        <v>38</v>
      </c>
      <c r="O76" s="9">
        <v>204</v>
      </c>
      <c r="P76" s="9">
        <v>42</v>
      </c>
      <c r="Q76" s="9">
        <f t="shared" si="5"/>
        <v>162</v>
      </c>
      <c r="R76" s="10">
        <v>42000</v>
      </c>
      <c r="S76" s="11">
        <f t="shared" si="6"/>
        <v>6804000</v>
      </c>
      <c r="T76" s="11"/>
      <c r="U76" s="11"/>
      <c r="V76" s="11">
        <f t="shared" si="7"/>
        <v>6804000</v>
      </c>
      <c r="W76" s="11"/>
      <c r="X76" s="11">
        <f t="shared" si="8"/>
        <v>6804000</v>
      </c>
      <c r="Y76" s="12">
        <v>6804000</v>
      </c>
      <c r="Z76" s="12" t="s">
        <v>109</v>
      </c>
    </row>
    <row r="77" spans="1:26" x14ac:dyDescent="0.25">
      <c r="A77" s="6">
        <v>75</v>
      </c>
      <c r="B77" s="18" t="s">
        <v>364</v>
      </c>
      <c r="C77" s="7" t="s">
        <v>365</v>
      </c>
      <c r="D77" s="7" t="s">
        <v>29</v>
      </c>
      <c r="E77" s="7" t="s">
        <v>106</v>
      </c>
      <c r="F77" s="7" t="s">
        <v>49</v>
      </c>
      <c r="G77" s="7" t="s">
        <v>50</v>
      </c>
      <c r="H77" s="7" t="s">
        <v>357</v>
      </c>
      <c r="I77" s="7" t="s">
        <v>351</v>
      </c>
      <c r="J77" s="7" t="s">
        <v>366</v>
      </c>
      <c r="K77" s="7" t="s">
        <v>367</v>
      </c>
      <c r="L77" s="7" t="s">
        <v>1</v>
      </c>
      <c r="M77" s="8" t="s">
        <v>37</v>
      </c>
      <c r="N77" s="7" t="s">
        <v>38</v>
      </c>
      <c r="O77" s="9">
        <v>298</v>
      </c>
      <c r="P77" s="9">
        <v>125</v>
      </c>
      <c r="Q77" s="9">
        <f t="shared" si="5"/>
        <v>173</v>
      </c>
      <c r="R77" s="10">
        <v>42000</v>
      </c>
      <c r="S77" s="11">
        <f t="shared" si="6"/>
        <v>7266000</v>
      </c>
      <c r="T77" s="11"/>
      <c r="U77" s="11">
        <f>VLOOKUP(B77,'[5]Tranche 2 Actual 2024'!$B$12:$X$135,23,FALSE)</f>
        <v>6526800</v>
      </c>
      <c r="V77" s="11">
        <f t="shared" si="7"/>
        <v>739200</v>
      </c>
      <c r="W77" s="11"/>
      <c r="X77" s="11">
        <f t="shared" si="8"/>
        <v>739200</v>
      </c>
      <c r="Y77" s="12">
        <v>739200</v>
      </c>
      <c r="Z77" s="12" t="s">
        <v>39</v>
      </c>
    </row>
    <row r="78" spans="1:26" x14ac:dyDescent="0.25">
      <c r="A78" s="6">
        <v>76</v>
      </c>
      <c r="B78" s="18" t="s">
        <v>368</v>
      </c>
      <c r="C78" s="7" t="s">
        <v>369</v>
      </c>
      <c r="D78" s="7" t="s">
        <v>29</v>
      </c>
      <c r="E78" s="7" t="s">
        <v>356</v>
      </c>
      <c r="F78" s="7" t="s">
        <v>31</v>
      </c>
      <c r="G78" s="7" t="s">
        <v>32</v>
      </c>
      <c r="H78" s="7" t="s">
        <v>357</v>
      </c>
      <c r="I78" s="7" t="s">
        <v>351</v>
      </c>
      <c r="J78" s="7" t="s">
        <v>370</v>
      </c>
      <c r="K78" s="7" t="s">
        <v>371</v>
      </c>
      <c r="L78" s="7" t="s">
        <v>1</v>
      </c>
      <c r="M78" s="8" t="s">
        <v>151</v>
      </c>
      <c r="N78" s="7" t="s">
        <v>45</v>
      </c>
      <c r="O78" s="9">
        <v>431</v>
      </c>
      <c r="P78" s="9">
        <v>178</v>
      </c>
      <c r="Q78" s="9">
        <f t="shared" si="5"/>
        <v>253</v>
      </c>
      <c r="R78" s="10">
        <v>42000</v>
      </c>
      <c r="S78" s="11">
        <f t="shared" si="6"/>
        <v>10626000</v>
      </c>
      <c r="T78" s="11">
        <f>VLOOKUP(B78,'[5]Tranche 1 Actual 2024'!$B$12:$R$152,17,FALSE)</f>
        <v>4914000</v>
      </c>
      <c r="U78" s="11">
        <f>VLOOKUP(B78,'[5]Tranche 2 Actual 2024'!$B$12:$X$135,23,FALSE)</f>
        <v>4914000</v>
      </c>
      <c r="V78" s="11">
        <f t="shared" si="7"/>
        <v>798000</v>
      </c>
      <c r="W78" s="11"/>
      <c r="X78" s="11">
        <f t="shared" si="8"/>
        <v>798000</v>
      </c>
      <c r="Y78" s="12">
        <v>798000</v>
      </c>
      <c r="Z78" s="12" t="s">
        <v>39</v>
      </c>
    </row>
    <row r="79" spans="1:26" x14ac:dyDescent="0.25">
      <c r="A79" s="6">
        <v>77</v>
      </c>
      <c r="B79" s="18" t="s">
        <v>372</v>
      </c>
      <c r="C79" s="7" t="s">
        <v>373</v>
      </c>
      <c r="D79" s="7" t="s">
        <v>42</v>
      </c>
      <c r="E79" s="7" t="s">
        <v>60</v>
      </c>
      <c r="F79" s="7" t="s">
        <v>49</v>
      </c>
      <c r="G79" s="7" t="s">
        <v>50</v>
      </c>
      <c r="H79" s="7" t="s">
        <v>357</v>
      </c>
      <c r="I79" s="7" t="s">
        <v>351</v>
      </c>
      <c r="J79" s="7" t="s">
        <v>374</v>
      </c>
      <c r="K79" s="7" t="s">
        <v>375</v>
      </c>
      <c r="L79" s="7" t="s">
        <v>1</v>
      </c>
      <c r="M79" s="8" t="s">
        <v>37</v>
      </c>
      <c r="N79" s="7" t="s">
        <v>45</v>
      </c>
      <c r="O79" s="9">
        <v>347</v>
      </c>
      <c r="P79" s="9">
        <v>46</v>
      </c>
      <c r="Q79" s="9">
        <f t="shared" si="5"/>
        <v>301</v>
      </c>
      <c r="R79" s="10">
        <v>42000</v>
      </c>
      <c r="S79" s="11">
        <f t="shared" si="6"/>
        <v>12642000</v>
      </c>
      <c r="T79" s="11">
        <f>VLOOKUP(B79,'[5]Tranche 1 Actual 2024'!$B$12:$R$152,17,FALSE)</f>
        <v>4258800</v>
      </c>
      <c r="U79" s="11">
        <f>VLOOKUP(B79,'[5]Tranche 2 Actual 2024'!$B$12:$X$135,23,FALSE)</f>
        <v>4258800</v>
      </c>
      <c r="V79" s="11">
        <f t="shared" si="7"/>
        <v>4124400</v>
      </c>
      <c r="W79" s="11"/>
      <c r="X79" s="11">
        <f t="shared" si="8"/>
        <v>4124400</v>
      </c>
      <c r="Y79" s="12">
        <v>4124400</v>
      </c>
      <c r="Z79" s="12" t="s">
        <v>39</v>
      </c>
    </row>
    <row r="80" spans="1:26" x14ac:dyDescent="0.25">
      <c r="A80" s="6">
        <v>78</v>
      </c>
      <c r="B80" s="18" t="s">
        <v>376</v>
      </c>
      <c r="C80" s="7" t="s">
        <v>377</v>
      </c>
      <c r="D80" s="7" t="s">
        <v>29</v>
      </c>
      <c r="E80" s="7" t="s">
        <v>141</v>
      </c>
      <c r="F80" s="7" t="s">
        <v>49</v>
      </c>
      <c r="G80" s="7" t="s">
        <v>50</v>
      </c>
      <c r="H80" s="7" t="s">
        <v>378</v>
      </c>
      <c r="I80" s="7" t="s">
        <v>379</v>
      </c>
      <c r="J80" s="7" t="s">
        <v>380</v>
      </c>
      <c r="K80" s="7" t="s">
        <v>381</v>
      </c>
      <c r="L80" s="7" t="s">
        <v>90</v>
      </c>
      <c r="M80" s="8" t="s">
        <v>37</v>
      </c>
      <c r="N80" s="7" t="s">
        <v>91</v>
      </c>
      <c r="O80" s="9">
        <v>58</v>
      </c>
      <c r="P80" s="9">
        <v>0</v>
      </c>
      <c r="Q80" s="9">
        <f t="shared" si="5"/>
        <v>58</v>
      </c>
      <c r="R80" s="10">
        <v>42000</v>
      </c>
      <c r="S80" s="11">
        <f t="shared" si="6"/>
        <v>2436000</v>
      </c>
      <c r="T80" s="11">
        <f>VLOOKUP(B80,'[6]Tranche 1 Actual 2024'!$B$12:$R$152,17,FALSE)</f>
        <v>693000</v>
      </c>
      <c r="U80" s="11">
        <f>VLOOKUP(B80,'[6]Tranche 2 Actual 2024'!$B$12:$X$135,23,FALSE)</f>
        <v>693000</v>
      </c>
      <c r="V80" s="11">
        <f t="shared" si="7"/>
        <v>1050000</v>
      </c>
      <c r="W80" s="11"/>
      <c r="X80" s="11">
        <f t="shared" si="8"/>
        <v>1050000</v>
      </c>
      <c r="Y80" s="12">
        <f t="shared" ref="Y80:Y81" si="10">IF(X80&gt;=0,X80,0)</f>
        <v>1050000</v>
      </c>
      <c r="Z80" s="12" t="s">
        <v>39</v>
      </c>
    </row>
    <row r="81" spans="1:26" x14ac:dyDescent="0.25">
      <c r="A81" s="6">
        <v>79</v>
      </c>
      <c r="B81" s="18" t="s">
        <v>382</v>
      </c>
      <c r="C81" s="7" t="s">
        <v>383</v>
      </c>
      <c r="D81" s="7" t="s">
        <v>29</v>
      </c>
      <c r="E81" s="7" t="s">
        <v>384</v>
      </c>
      <c r="F81" s="7" t="s">
        <v>31</v>
      </c>
      <c r="G81" s="7" t="s">
        <v>32</v>
      </c>
      <c r="H81" s="7" t="s">
        <v>385</v>
      </c>
      <c r="I81" s="7" t="s">
        <v>379</v>
      </c>
      <c r="J81" s="7" t="s">
        <v>386</v>
      </c>
      <c r="K81" s="7" t="s">
        <v>387</v>
      </c>
      <c r="L81" s="7" t="s">
        <v>1</v>
      </c>
      <c r="M81" s="8" t="s">
        <v>37</v>
      </c>
      <c r="N81" s="7" t="s">
        <v>38</v>
      </c>
      <c r="O81" s="9">
        <v>159</v>
      </c>
      <c r="P81" s="9">
        <v>34</v>
      </c>
      <c r="Q81" s="9">
        <f t="shared" si="5"/>
        <v>125</v>
      </c>
      <c r="R81" s="10">
        <v>42000</v>
      </c>
      <c r="S81" s="11">
        <f t="shared" si="6"/>
        <v>5250000</v>
      </c>
      <c r="T81" s="11">
        <f>VLOOKUP(B81,'[6]Tranche 1 Actual 2024'!$B$12:$R$152,17,FALSE)</f>
        <v>1776600</v>
      </c>
      <c r="U81" s="11">
        <f>VLOOKUP(B81,'[6]Tranche 2 Actual 2024'!$B$12:$X$135,23,FALSE)</f>
        <v>1776600</v>
      </c>
      <c r="V81" s="11">
        <f t="shared" si="7"/>
        <v>1696800</v>
      </c>
      <c r="W81" s="11"/>
      <c r="X81" s="11">
        <f t="shared" si="8"/>
        <v>1696800</v>
      </c>
      <c r="Y81" s="12">
        <f t="shared" si="10"/>
        <v>1696800</v>
      </c>
      <c r="Z81" s="12" t="s">
        <v>39</v>
      </c>
    </row>
    <row r="82" spans="1:26" x14ac:dyDescent="0.25">
      <c r="A82" s="6"/>
      <c r="B82" s="15" t="s">
        <v>131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4">
        <f>SUM(Y3:Y81)</f>
        <v>313017600</v>
      </c>
      <c r="Z8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ss-eLIGIBLE-2024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2026-03-16T05:11:26Z</dcterms:created>
  <dcterms:modified xsi:type="dcterms:W3CDTF">2026-03-16T05:17:10Z</dcterms:modified>
</cp:coreProperties>
</file>